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x\Downloads\"/>
    </mc:Choice>
  </mc:AlternateContent>
  <bookViews>
    <workbookView xWindow="0" yWindow="0" windowWidth="15345" windowHeight="4530" activeTab="1"/>
  </bookViews>
  <sheets>
    <sheet name="IS" sheetId="1" r:id="rId1"/>
    <sheet name="BS" sheetId="2" r:id="rId2"/>
    <sheet name="Ratio analysis" sheetId="3" r:id="rId3"/>
    <sheet name="Quartelry IS" sheetId="4" r:id="rId4"/>
    <sheet name="Quarterly BS" sheetId="5" r:id="rId5"/>
    <sheet name="Quarterly Ratios" sheetId="6" r:id="rId6"/>
  </sheets>
  <calcPr calcId="162913"/>
</workbook>
</file>

<file path=xl/calcChain.xml><?xml version="1.0" encoding="utf-8"?>
<calcChain xmlns="http://schemas.openxmlformats.org/spreadsheetml/2006/main">
  <c r="K16" i="4" l="1"/>
  <c r="L26" i="4"/>
  <c r="J26" i="4"/>
  <c r="L25" i="4"/>
  <c r="M25" i="4" s="1"/>
  <c r="J25" i="4"/>
  <c r="K25" i="4" s="1"/>
  <c r="L23" i="4"/>
  <c r="J23" i="4"/>
  <c r="L20" i="4"/>
  <c r="J20" i="4"/>
  <c r="L17" i="4"/>
  <c r="J17" i="4"/>
  <c r="L16" i="4"/>
  <c r="L19" i="4" s="1"/>
  <c r="J16" i="4"/>
  <c r="J19" i="4" s="1"/>
  <c r="L13" i="4"/>
  <c r="J14" i="4"/>
  <c r="J13" i="4"/>
  <c r="K13" i="4" s="1"/>
  <c r="L11" i="4"/>
  <c r="L14" i="4" s="1"/>
  <c r="M13" i="4" s="1"/>
  <c r="J11" i="4"/>
  <c r="L10" i="4"/>
  <c r="M10" i="4" s="1"/>
  <c r="J10" i="4"/>
  <c r="K10" i="4" s="1"/>
  <c r="L22" i="4" l="1"/>
  <c r="M22" i="4" s="1"/>
  <c r="M19" i="4"/>
  <c r="K19" i="4"/>
  <c r="J22" i="4"/>
  <c r="K22" i="4" s="1"/>
  <c r="M16" i="4"/>
</calcChain>
</file>

<file path=xl/sharedStrings.xml><?xml version="1.0" encoding="utf-8"?>
<sst xmlns="http://schemas.openxmlformats.org/spreadsheetml/2006/main" count="240" uniqueCount="113">
  <si>
    <t>Oct 1,</t>
  </si>
  <si>
    <t>Net revenues:</t>
  </si>
  <si>
    <t>Company-operated stores</t>
  </si>
  <si>
    <t>Licensed stores</t>
  </si>
  <si>
    <t>Other</t>
  </si>
  <si>
    <t>Total net revenues</t>
  </si>
  <si>
    <t>Net earnings/(loss) attributable to noncontrolling interests</t>
  </si>
  <si>
    <t>Cash dividends declared per share</t>
  </si>
  <si>
    <t>Total assets</t>
  </si>
  <si>
    <t>Cost of sales</t>
  </si>
  <si>
    <t>Store operating expenses</t>
  </si>
  <si>
    <t>Other operating expenses</t>
  </si>
  <si>
    <t>Depreciation and amortization expenses</t>
  </si>
  <si>
    <t>General and administrative expenses</t>
  </si>
  <si>
    <t>Restructuring and impairments</t>
  </si>
  <si>
    <t>Total operating expenses</t>
  </si>
  <si>
    <t>Income from equity investees</t>
  </si>
  <si>
    <t>Operating income</t>
  </si>
  <si>
    <t>STARBUCKS CORPORATION CONSOLIDATED STATEMENTS OF EARNINGS</t>
  </si>
  <si>
    <t>(in millions, except per share data)</t>
  </si>
  <si>
    <t>Fiscal Year Ended</t>
  </si>
  <si>
    <t>Sep 29,</t>
  </si>
  <si>
    <t>Sep 30,</t>
  </si>
  <si>
    <t>Gain resulting from acquisition of joint venture</t>
  </si>
  <si>
    <t>—</t>
  </si>
  <si>
    <t>Net gain resulting from divestiture of certain operations</t>
  </si>
  <si>
    <t>Interest income and other, net</t>
  </si>
  <si>
    <t>Interest expense</t>
  </si>
  <si>
    <t>Earnings before income taxes</t>
  </si>
  <si>
    <t>Income tax expense</t>
  </si>
  <si>
    <t>Net earnings including noncontrolling interests</t>
  </si>
  <si>
    <t>Net earnings attributable to Starbucks</t>
  </si>
  <si>
    <t>Earnings per share — basic</t>
  </si>
  <si>
    <t>Earnings per share — diluted</t>
  </si>
  <si>
    <t>Weighted average shares outstanding:</t>
  </si>
  <si>
    <t>Basic</t>
  </si>
  <si>
    <t>Diluted</t>
  </si>
  <si>
    <t>STARBUCKS CORPORATION CONSOLIDATED BALANCE SHEETS</t>
  </si>
  <si>
    <t>ASSETS</t>
  </si>
  <si>
    <t>Current assets:</t>
  </si>
  <si>
    <t>Cash and cash equivalents</t>
  </si>
  <si>
    <t>Short-term investments</t>
  </si>
  <si>
    <t>Accounts receivable, net</t>
  </si>
  <si>
    <t>Inventories</t>
  </si>
  <si>
    <t>Prepaid expenses and other current assets</t>
  </si>
  <si>
    <t>Total current assets</t>
  </si>
  <si>
    <t>Long-term investments</t>
  </si>
  <si>
    <t>Equity investments</t>
  </si>
  <si>
    <t>Property, plant and equipment, net</t>
  </si>
  <si>
    <t>Deferred income taxes, net</t>
  </si>
  <si>
    <t>Other long-term assets</t>
  </si>
  <si>
    <t>Other intangible assets</t>
  </si>
  <si>
    <t>Goodwill</t>
  </si>
  <si>
    <t>TOTAL ASSETS</t>
  </si>
  <si>
    <t>LIABILITIES AND SHAREHOLDERS' EQUITY/(DEFICIT)</t>
  </si>
  <si>
    <t>Current liabilities:</t>
  </si>
  <si>
    <t>Accounts payable</t>
  </si>
  <si>
    <t>Accrued liabilities</t>
  </si>
  <si>
    <t>Accrued payroll and benefits</t>
  </si>
  <si>
    <t>Income taxes payable</t>
  </si>
  <si>
    <t>Stored value card liability and current portion of deferred revenue</t>
  </si>
  <si>
    <t>Current portion of long-term debt</t>
  </si>
  <si>
    <t>Total current liabilities</t>
  </si>
  <si>
    <t>Long-term debt</t>
  </si>
  <si>
    <t>Deferred revenue</t>
  </si>
  <si>
    <t>Other long-term liabilities</t>
  </si>
  <si>
    <t>Total liabilities</t>
  </si>
  <si>
    <t>Shareholders’ equity/(deficit):</t>
  </si>
  <si>
    <t>Common stock ($0.001 par value) — authorized, 2,400.0 shares; issued and outstanding, 1,184.6 and 1,309.1 shares, respectively</t>
  </si>
  <si>
    <t>Additional paid-in capital</t>
  </si>
  <si>
    <t>Retained earnings/(deficit)</t>
  </si>
  <si>
    <t>Accumulated other comprehensive loss</t>
  </si>
  <si>
    <t>Total shareholders’ equity/(deficit)</t>
  </si>
  <si>
    <t>Noncontrolling interests</t>
  </si>
  <si>
    <t>Total equity/(deficit)</t>
  </si>
  <si>
    <t>TOTAL LIABILITIES AND SHAREHOLDERS' EQUITY/(DEFICIT)</t>
  </si>
  <si>
    <t>Ratio analysis</t>
  </si>
  <si>
    <t>Gross profit margin=</t>
  </si>
  <si>
    <t>Net sales</t>
  </si>
  <si>
    <t>opearting profit margin=</t>
  </si>
  <si>
    <t>operating profit</t>
  </si>
  <si>
    <t>x 100</t>
  </si>
  <si>
    <t>Return on assets=</t>
  </si>
  <si>
    <t>Net income</t>
  </si>
  <si>
    <t>Return on equity=</t>
  </si>
  <si>
    <t>Shareholders investment</t>
  </si>
  <si>
    <t>Return on invested capital</t>
  </si>
  <si>
    <t>Net operating profit after tax</t>
  </si>
  <si>
    <t>invested capital</t>
  </si>
  <si>
    <t>Current ratio</t>
  </si>
  <si>
    <t>Current assets</t>
  </si>
  <si>
    <t>Current liabilities</t>
  </si>
  <si>
    <t>Gross profit</t>
  </si>
  <si>
    <t>(unaudited, in millions, except per share data)</t>
  </si>
  <si>
    <t>Quarter Ended</t>
  </si>
  <si>
    <t>Mar 29,</t>
  </si>
  <si>
    <t>Mar 31,</t>
  </si>
  <si>
    <t>Net earnings per common share - diluted</t>
  </si>
  <si>
    <t>Weighted avg. shares outstanding - diluted</t>
  </si>
  <si>
    <t>Supplemental Ratios:</t>
  </si>
  <si>
    <t>Store operating expenses as a % of company-operated store revenues</t>
  </si>
  <si>
    <t>Effective tax rate including noncontrolling interests</t>
  </si>
  <si>
    <t>CONSOLIDATED BALANCE SHEETS</t>
  </si>
  <si>
    <t>Operating lease, right-of-use asset</t>
  </si>
  <si>
    <t>Current portion of operating lease liability</t>
  </si>
  <si>
    <t>Store value card liability and current portion of deferred revenue</t>
  </si>
  <si>
    <t>Short-term debt</t>
  </si>
  <si>
    <t>Operating lease liability</t>
  </si>
  <si>
    <t>Common stock ($0.001 par value) — authorized, 2,400.0 shares; issued and outstanding, 1,168.1 and 1,184.6 shares, respectively</t>
  </si>
  <si>
    <t>Quarter 1 2020</t>
  </si>
  <si>
    <t>Quarter 1 2019</t>
  </si>
  <si>
    <t>Return on invested capital=</t>
  </si>
  <si>
    <t>Current ratio=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</si>
</sst>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);[Red]\(&quot;$&quot;#,##0.00\)"/>
    <numFmt numFmtId="165" formatCode="0.000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231F20"/>
      <name val="Times New Roman"/>
      <family val="1"/>
    </font>
    <font>
      <sz val="10"/>
      <color rgb="FF231F20"/>
      <name val="Times New Roman"/>
      <family val="1"/>
    </font>
    <font>
      <sz val="9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rgb="FF231F20"/>
      <name val="Times New Roman"/>
      <family val="1"/>
    </font>
    <font>
      <i/>
      <sz val="10"/>
      <color theme="1"/>
      <name val="Times New Roman"/>
      <family val="1"/>
    </font>
    <font>
      <i/>
      <sz val="6"/>
      <color theme="1"/>
      <name val="Times New Roman"/>
      <family val="1"/>
    </font>
    <font>
      <b/>
      <sz val="8"/>
      <color rgb="FFFFFFFF"/>
      <name val="Times New Roman"/>
      <family val="1"/>
    </font>
    <font>
      <sz val="7"/>
      <color theme="1"/>
      <name val="Times New Roman"/>
      <family val="1"/>
    </font>
    <font>
      <i/>
      <sz val="9.5"/>
      <color theme="1"/>
      <name val="Times New Roman"/>
      <family val="1"/>
    </font>
    <font>
      <sz val="11"/>
      <name val="Calibri"/>
      <family val="2"/>
      <scheme val="minor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6"/>
      <name val="Times New Roman"/>
      <family val="1"/>
    </font>
    <font>
      <i/>
      <sz val="8.5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i/>
      <sz val="2.5"/>
      <name val="Times New Roman"/>
      <family val="1"/>
    </font>
    <font>
      <sz val="8"/>
      <name val="Times New Roman"/>
      <family val="1"/>
    </font>
    <font>
      <b/>
      <u/>
      <sz val="10"/>
      <name val="Times New Roman"/>
      <family val="1"/>
    </font>
    <font>
      <i/>
      <sz val="11.5"/>
      <name val="Times New Roman"/>
      <family val="1"/>
    </font>
    <font>
      <u/>
      <sz val="10"/>
      <name val="Times New Roman"/>
      <family val="1"/>
    </font>
    <font>
      <u val="double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ck">
        <color rgb="FFFFFFFF"/>
      </right>
      <top/>
      <bottom style="medium">
        <color rgb="FF231F20"/>
      </bottom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rgb="FF231F20"/>
      </bottom>
      <diagonal/>
    </border>
    <border>
      <left/>
      <right/>
      <top/>
      <bottom style="double">
        <color rgb="FF231F20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FFFFFF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FFFFFF"/>
      </right>
      <top style="medium">
        <color rgb="FF000000"/>
      </top>
      <bottom/>
      <diagonal/>
    </border>
    <border>
      <left/>
      <right/>
      <top/>
      <bottom style="medium">
        <color rgb="FFD7E4BB"/>
      </bottom>
      <diagonal/>
    </border>
    <border>
      <left/>
      <right/>
      <top style="medium">
        <color rgb="FFD7E4BB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164" fontId="0" fillId="0" borderId="0" xfId="0" applyNumberFormat="1"/>
    <xf numFmtId="4" fontId="0" fillId="0" borderId="0" xfId="0" applyNumberFormat="1"/>
    <xf numFmtId="0" fontId="0" fillId="0" borderId="0" xfId="0" applyFill="1" applyAlignment="1">
      <alignment wrapText="1"/>
    </xf>
    <xf numFmtId="0" fontId="10" fillId="0" borderId="0" xfId="0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vertical="top" wrapText="1"/>
    </xf>
    <xf numFmtId="4" fontId="4" fillId="0" borderId="0" xfId="0" applyNumberFormat="1" applyFont="1" applyFill="1" applyAlignment="1">
      <alignment horizontal="right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Fill="1" applyAlignment="1">
      <alignment horizontal="center" wrapText="1"/>
    </xf>
    <xf numFmtId="0" fontId="13" fillId="0" borderId="0" xfId="0" applyFont="1" applyFill="1" applyAlignment="1">
      <alignment wrapText="1"/>
    </xf>
    <xf numFmtId="165" fontId="13" fillId="0" borderId="0" xfId="1" applyNumberFormat="1" applyFont="1" applyFill="1" applyBorder="1" applyAlignment="1">
      <alignment wrapText="1"/>
    </xf>
    <xf numFmtId="2" fontId="13" fillId="0" borderId="0" xfId="1" applyNumberFormat="1" applyFont="1" applyFill="1" applyBorder="1" applyAlignment="1">
      <alignment wrapText="1"/>
    </xf>
    <xf numFmtId="0" fontId="13" fillId="0" borderId="0" xfId="0" applyFont="1" applyFill="1" applyBorder="1" applyAlignment="1"/>
    <xf numFmtId="0" fontId="15" fillId="0" borderId="0" xfId="0" applyFont="1" applyFill="1" applyAlignment="1">
      <alignment horizontal="center"/>
    </xf>
    <xf numFmtId="0" fontId="13" fillId="0" borderId="0" xfId="0" applyFont="1" applyFill="1"/>
    <xf numFmtId="165" fontId="13" fillId="0" borderId="0" xfId="1" applyNumberFormat="1" applyFont="1" applyFill="1" applyBorder="1" applyAlignment="1"/>
    <xf numFmtId="0" fontId="15" fillId="0" borderId="0" xfId="0" applyFont="1" applyFill="1"/>
    <xf numFmtId="0" fontId="16" fillId="0" borderId="0" xfId="0" applyFont="1" applyFill="1"/>
    <xf numFmtId="0" fontId="17" fillId="0" borderId="0" xfId="0" applyFont="1" applyFill="1" applyAlignment="1">
      <alignment vertical="top" wrapText="1"/>
    </xf>
    <xf numFmtId="0" fontId="18" fillId="0" borderId="2" xfId="0" applyFont="1" applyFill="1" applyBorder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vertical="top" wrapText="1"/>
    </xf>
    <xf numFmtId="0" fontId="18" fillId="0" borderId="1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/>
    </xf>
    <xf numFmtId="0" fontId="20" fillId="0" borderId="0" xfId="0" applyFont="1" applyFill="1" applyAlignment="1">
      <alignment horizontal="left" vertical="top" wrapText="1" indent="1"/>
    </xf>
    <xf numFmtId="164" fontId="20" fillId="0" borderId="0" xfId="0" applyNumberFormat="1" applyFont="1" applyFill="1" applyAlignment="1">
      <alignment horizontal="right" vertical="top" wrapText="1"/>
    </xf>
    <xf numFmtId="164" fontId="20" fillId="0" borderId="0" xfId="0" applyNumberFormat="1" applyFont="1" applyFill="1" applyAlignment="1">
      <alignment vertical="top" wrapText="1"/>
    </xf>
    <xf numFmtId="2" fontId="13" fillId="0" borderId="0" xfId="1" applyNumberFormat="1" applyFont="1" applyFill="1" applyBorder="1" applyAlignment="1"/>
    <xf numFmtId="4" fontId="20" fillId="0" borderId="0" xfId="0" applyNumberFormat="1" applyFont="1" applyFill="1" applyAlignment="1">
      <alignment horizontal="right" vertical="top" wrapText="1"/>
    </xf>
    <xf numFmtId="4" fontId="20" fillId="0" borderId="3" xfId="0" applyNumberFormat="1" applyFont="1" applyFill="1" applyBorder="1" applyAlignment="1">
      <alignment horizontal="right" vertical="top" wrapText="1"/>
    </xf>
    <xf numFmtId="0" fontId="20" fillId="0" borderId="0" xfId="0" applyFont="1" applyFill="1" applyAlignment="1">
      <alignment vertical="top" wrapText="1"/>
    </xf>
    <xf numFmtId="0" fontId="20" fillId="0" borderId="0" xfId="0" applyFont="1" applyFill="1" applyAlignment="1">
      <alignment horizontal="right" vertical="top" wrapText="1"/>
    </xf>
    <xf numFmtId="0" fontId="20" fillId="0" borderId="3" xfId="0" applyFont="1" applyFill="1" applyBorder="1" applyAlignment="1">
      <alignment horizontal="right" vertical="top" wrapText="1"/>
    </xf>
    <xf numFmtId="0" fontId="20" fillId="0" borderId="0" xfId="0" applyFont="1" applyFill="1" applyAlignment="1">
      <alignment horizontal="left" vertical="top" wrapText="1" indent="3"/>
    </xf>
    <xf numFmtId="164" fontId="20" fillId="0" borderId="4" xfId="0" applyNumberFormat="1" applyFont="1" applyFill="1" applyBorder="1" applyAlignment="1">
      <alignment horizontal="right" vertical="top" wrapText="1"/>
    </xf>
    <xf numFmtId="164" fontId="20" fillId="0" borderId="4" xfId="0" applyNumberFormat="1" applyFont="1" applyFill="1" applyBorder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6" fillId="0" borderId="0" xfId="0" applyFont="1" applyFill="1" applyAlignment="1">
      <alignment wrapText="1"/>
    </xf>
    <xf numFmtId="0" fontId="13" fillId="0" borderId="0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/>
    </xf>
    <xf numFmtId="0" fontId="0" fillId="0" borderId="5" xfId="0" applyBorder="1"/>
    <xf numFmtId="0" fontId="13" fillId="0" borderId="0" xfId="0" applyFont="1" applyFill="1" applyAlignment="1"/>
    <xf numFmtId="0" fontId="13" fillId="0" borderId="0" xfId="0" applyFont="1" applyFill="1" applyAlignment="1">
      <alignment horizontal="right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/>
    <xf numFmtId="0" fontId="18" fillId="0" borderId="2" xfId="0" applyFont="1" applyFill="1" applyBorder="1" applyAlignment="1">
      <alignment horizontal="right" vertical="top"/>
    </xf>
    <xf numFmtId="0" fontId="18" fillId="0" borderId="8" xfId="0" applyFont="1" applyFill="1" applyBorder="1" applyAlignment="1">
      <alignment horizontal="right" vertical="top"/>
    </xf>
    <xf numFmtId="0" fontId="18" fillId="0" borderId="6" xfId="0" applyFont="1" applyFill="1" applyBorder="1" applyAlignment="1">
      <alignment horizontal="right" vertical="top"/>
    </xf>
    <xf numFmtId="0" fontId="20" fillId="0" borderId="0" xfId="0" applyFont="1" applyFill="1" applyAlignment="1">
      <alignment horizontal="left" vertical="top"/>
    </xf>
    <xf numFmtId="164" fontId="20" fillId="0" borderId="0" xfId="0" applyNumberFormat="1" applyFont="1" applyFill="1" applyAlignment="1">
      <alignment horizontal="right" vertical="top"/>
    </xf>
    <xf numFmtId="0" fontId="20" fillId="0" borderId="0" xfId="0" applyFont="1" applyFill="1" applyAlignment="1">
      <alignment horizontal="right" vertical="top"/>
    </xf>
    <xf numFmtId="0" fontId="20" fillId="0" borderId="7" xfId="0" applyFont="1" applyFill="1" applyBorder="1" applyAlignment="1">
      <alignment horizontal="right" vertical="top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right" vertical="top"/>
    </xf>
    <xf numFmtId="0" fontId="20" fillId="0" borderId="0" xfId="0" applyFont="1" applyFill="1" applyAlignment="1">
      <alignment vertical="top"/>
    </xf>
    <xf numFmtId="4" fontId="20" fillId="0" borderId="0" xfId="0" applyNumberFormat="1" applyFont="1" applyFill="1" applyAlignment="1">
      <alignment horizontal="right" vertical="top"/>
    </xf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right" vertical="top"/>
    </xf>
    <xf numFmtId="164" fontId="26" fillId="0" borderId="7" xfId="0" applyNumberFormat="1" applyFont="1" applyFill="1" applyBorder="1" applyAlignment="1">
      <alignment horizontal="right" vertical="top"/>
    </xf>
    <xf numFmtId="0" fontId="21" fillId="0" borderId="0" xfId="0" applyFont="1" applyFill="1" applyAlignment="1">
      <alignment horizontal="right" vertical="top"/>
    </xf>
    <xf numFmtId="10" fontId="20" fillId="0" borderId="0" xfId="0" applyNumberFormat="1" applyFont="1" applyFill="1" applyAlignment="1">
      <alignment horizontal="right" vertical="top"/>
    </xf>
    <xf numFmtId="0" fontId="15" fillId="0" borderId="0" xfId="0" applyFont="1" applyFill="1" applyAlignment="1">
      <alignment horizontal="center" wrapText="1"/>
    </xf>
    <xf numFmtId="0" fontId="27" fillId="0" borderId="0" xfId="0" applyFont="1" applyFill="1" applyAlignment="1">
      <alignment wrapText="1"/>
    </xf>
    <xf numFmtId="0" fontId="18" fillId="0" borderId="7" xfId="0" applyFont="1" applyFill="1" applyBorder="1" applyAlignment="1">
      <alignment horizontal="center" vertical="top" wrapText="1"/>
    </xf>
    <xf numFmtId="0" fontId="14" fillId="0" borderId="0" xfId="0" applyFont="1" applyFill="1" applyAlignment="1">
      <alignment horizontal="center" vertical="top" wrapText="1"/>
    </xf>
    <xf numFmtId="0" fontId="25" fillId="0" borderId="0" xfId="0" applyFont="1" applyFill="1" applyAlignment="1">
      <alignment vertical="top" wrapText="1"/>
    </xf>
    <xf numFmtId="0" fontId="20" fillId="0" borderId="0" xfId="0" applyFont="1" applyFill="1" applyAlignment="1">
      <alignment horizontal="left" vertical="top" wrapText="1"/>
    </xf>
    <xf numFmtId="0" fontId="20" fillId="0" borderId="7" xfId="0" applyFont="1" applyFill="1" applyBorder="1" applyAlignment="1">
      <alignment horizontal="right" vertical="top" wrapText="1"/>
    </xf>
    <xf numFmtId="4" fontId="20" fillId="0" borderId="7" xfId="0" applyNumberFormat="1" applyFont="1" applyFill="1" applyBorder="1" applyAlignment="1">
      <alignment horizontal="right" vertical="top" wrapText="1"/>
    </xf>
    <xf numFmtId="164" fontId="28" fillId="0" borderId="7" xfId="0" applyNumberFormat="1" applyFont="1" applyFill="1" applyBorder="1" applyAlignment="1">
      <alignment vertical="top" wrapText="1"/>
    </xf>
    <xf numFmtId="0" fontId="14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28" fillId="0" borderId="7" xfId="0" applyFont="1" applyFill="1" applyBorder="1" applyAlignment="1">
      <alignment vertical="top" wrapText="1"/>
    </xf>
    <xf numFmtId="4" fontId="28" fillId="0" borderId="0" xfId="0" applyNumberFormat="1" applyFont="1" applyFill="1" applyAlignment="1">
      <alignment vertical="top" wrapText="1"/>
    </xf>
    <xf numFmtId="4" fontId="28" fillId="0" borderId="7" xfId="0" applyNumberFormat="1" applyFont="1" applyFill="1" applyBorder="1" applyAlignment="1">
      <alignment vertical="top" wrapText="1"/>
    </xf>
    <xf numFmtId="164" fontId="29" fillId="0" borderId="0" xfId="0" applyNumberFormat="1" applyFont="1" applyFill="1" applyAlignment="1">
      <alignment vertical="top" wrapText="1"/>
    </xf>
    <xf numFmtId="0" fontId="2" fillId="0" borderId="0" xfId="0" applyFont="1"/>
    <xf numFmtId="0" fontId="20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0" fillId="0" borderId="0" xfId="0" applyAlignment="1">
      <alignment horizontal="left" vertical="center"/>
    </xf>
    <xf numFmtId="0" fontId="20" fillId="0" borderId="9" xfId="0" applyFont="1" applyFill="1" applyBorder="1" applyAlignment="1">
      <alignment vertical="top"/>
    </xf>
    <xf numFmtId="0" fontId="20" fillId="0" borderId="10" xfId="0" applyFont="1" applyFill="1" applyBorder="1" applyAlignment="1">
      <alignment vertical="top"/>
    </xf>
    <xf numFmtId="0" fontId="22" fillId="0" borderId="0" xfId="0" applyFont="1" applyFill="1" applyAlignment="1">
      <alignment horizontal="center" wrapText="1"/>
    </xf>
    <xf numFmtId="0" fontId="21" fillId="0" borderId="0" xfId="0" applyFont="1" applyFill="1" applyAlignment="1">
      <alignment vertical="top"/>
    </xf>
    <xf numFmtId="0" fontId="18" fillId="0" borderId="7" xfId="0" applyFont="1" applyFill="1" applyBorder="1" applyAlignment="1">
      <alignment horizontal="right" vertical="top"/>
    </xf>
    <xf numFmtId="0" fontId="20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21" fillId="0" borderId="0" xfId="0" applyFont="1" applyFill="1" applyAlignment="1">
      <alignment vertical="top" wrapText="1"/>
    </xf>
    <xf numFmtId="0" fontId="20" fillId="0" borderId="0" xfId="0" applyFont="1" applyFill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5"/>
  <sheetViews>
    <sheetView topLeftCell="A25" zoomScaleNormal="100" workbookViewId="0">
      <selection activeCell="B15" sqref="B15"/>
    </sheetView>
  </sheetViews>
  <sheetFormatPr defaultRowHeight="15" x14ac:dyDescent="0.25"/>
  <cols>
    <col min="1" max="1" width="9.140625" style="18"/>
    <col min="2" max="2" width="49.28515625" style="18" customWidth="1"/>
    <col min="3" max="4" width="9.85546875" style="18" bestFit="1" customWidth="1"/>
    <col min="5" max="5" width="9.140625" style="18" bestFit="1" customWidth="1"/>
    <col min="6" max="6" width="10.140625" style="18" bestFit="1" customWidth="1"/>
    <col min="7" max="7" width="18.140625" style="21" bestFit="1" customWidth="1"/>
    <col min="8" max="8" width="15.140625" style="21" bestFit="1" customWidth="1"/>
    <col min="9" max="9" width="10" style="34" bestFit="1" customWidth="1"/>
    <col min="10" max="10" width="11.5703125" style="53" bestFit="1" customWidth="1"/>
    <col min="11" max="11" width="13.7109375" style="53" bestFit="1" customWidth="1"/>
    <col min="12" max="12" width="11.5703125" style="53" bestFit="1" customWidth="1"/>
    <col min="13" max="13" width="11.5703125" style="53" customWidth="1"/>
    <col min="14" max="14" width="11.5703125" style="53" bestFit="1" customWidth="1"/>
    <col min="15" max="16384" width="9.140625" style="18"/>
  </cols>
  <sheetData>
    <row r="2" spans="1:14" s="13" customFormat="1" ht="26.25" x14ac:dyDescent="0.25">
      <c r="B2" s="14" t="s">
        <v>18</v>
      </c>
      <c r="C2" s="15"/>
      <c r="D2" s="15"/>
      <c r="E2" s="15"/>
      <c r="G2" s="16"/>
      <c r="H2" s="16"/>
      <c r="I2" s="17"/>
      <c r="J2" s="52"/>
      <c r="K2" s="52"/>
      <c r="L2" s="52"/>
      <c r="M2" s="52"/>
      <c r="N2" s="52"/>
    </row>
    <row r="3" spans="1:14" x14ac:dyDescent="0.25">
      <c r="B3" s="19" t="s">
        <v>19</v>
      </c>
      <c r="C3" s="20"/>
      <c r="D3" s="20"/>
      <c r="E3" s="20"/>
      <c r="G3" s="18"/>
      <c r="H3" s="18"/>
      <c r="I3" s="18"/>
      <c r="J3" s="18"/>
      <c r="K3" s="18"/>
      <c r="L3" s="18"/>
      <c r="M3" s="18"/>
      <c r="N3" s="18"/>
    </row>
    <row r="4" spans="1:14" x14ac:dyDescent="0.25">
      <c r="B4" s="22"/>
      <c r="C4" s="20"/>
      <c r="D4" s="20"/>
      <c r="E4" s="20"/>
      <c r="G4" s="18"/>
      <c r="H4" s="18"/>
      <c r="I4" s="18"/>
      <c r="J4" s="18"/>
      <c r="K4" s="18"/>
      <c r="L4" s="18"/>
      <c r="M4" s="18"/>
      <c r="N4" s="18"/>
    </row>
    <row r="5" spans="1:14" x14ac:dyDescent="0.25">
      <c r="B5" s="23"/>
      <c r="C5" s="20"/>
      <c r="D5" s="20"/>
      <c r="E5" s="20"/>
      <c r="G5" s="18"/>
      <c r="H5" s="18"/>
      <c r="I5" s="18"/>
      <c r="J5" s="18"/>
      <c r="K5" s="18"/>
      <c r="L5" s="18"/>
      <c r="M5" s="18"/>
      <c r="N5" s="18"/>
    </row>
    <row r="6" spans="1:14" x14ac:dyDescent="0.25">
      <c r="B6" s="24"/>
      <c r="C6" s="25" t="s">
        <v>21</v>
      </c>
      <c r="D6" s="25" t="s">
        <v>22</v>
      </c>
      <c r="E6" s="26" t="s">
        <v>0</v>
      </c>
      <c r="G6" s="18"/>
      <c r="H6" s="18"/>
      <c r="I6" s="18"/>
      <c r="J6" s="18"/>
      <c r="K6" s="18"/>
      <c r="L6" s="18"/>
      <c r="M6" s="18"/>
      <c r="N6" s="18"/>
    </row>
    <row r="7" spans="1:14" ht="15.75" thickBot="1" x14ac:dyDescent="0.3">
      <c r="B7" s="27" t="s">
        <v>20</v>
      </c>
      <c r="C7" s="28">
        <v>2019</v>
      </c>
      <c r="D7" s="28">
        <v>2018</v>
      </c>
      <c r="E7" s="29">
        <v>2017</v>
      </c>
      <c r="G7" s="18"/>
      <c r="H7" s="18"/>
      <c r="I7" s="18"/>
      <c r="J7" s="18"/>
      <c r="K7" s="18"/>
      <c r="L7" s="18"/>
      <c r="M7" s="18"/>
      <c r="N7" s="18"/>
    </row>
    <row r="8" spans="1:14" s="30" customFormat="1" x14ac:dyDescent="0.25">
      <c r="A8" s="18"/>
      <c r="B8" s="92" t="s">
        <v>1</v>
      </c>
      <c r="C8" s="92"/>
      <c r="D8" s="92"/>
      <c r="E8" s="92"/>
      <c r="F8" s="18"/>
    </row>
    <row r="9" spans="1:14" x14ac:dyDescent="0.25">
      <c r="B9" s="31" t="s">
        <v>2</v>
      </c>
      <c r="C9" s="32">
        <v>21544.400000000001</v>
      </c>
      <c r="D9" s="33">
        <v>19690.3</v>
      </c>
      <c r="E9" s="32">
        <v>17650.7</v>
      </c>
      <c r="G9" s="18"/>
      <c r="H9" s="18"/>
      <c r="I9" s="18"/>
      <c r="J9" s="18"/>
      <c r="K9" s="18"/>
      <c r="L9" s="18"/>
      <c r="M9" s="18"/>
      <c r="N9" s="18"/>
    </row>
    <row r="10" spans="1:14" x14ac:dyDescent="0.25">
      <c r="B10" s="31" t="s">
        <v>3</v>
      </c>
      <c r="C10" s="35">
        <v>2875</v>
      </c>
      <c r="D10" s="35">
        <v>2652.2</v>
      </c>
      <c r="E10" s="35">
        <v>2355</v>
      </c>
      <c r="G10" s="18"/>
      <c r="H10" s="18"/>
      <c r="I10" s="18"/>
      <c r="J10" s="18"/>
      <c r="K10" s="18"/>
      <c r="L10" s="18"/>
      <c r="M10" s="18"/>
      <c r="N10" s="18"/>
    </row>
    <row r="11" spans="1:14" ht="15.75" thickBot="1" x14ac:dyDescent="0.3">
      <c r="B11" s="31" t="s">
        <v>4</v>
      </c>
      <c r="C11" s="36">
        <v>2089.1999999999998</v>
      </c>
      <c r="D11" s="36">
        <v>2377</v>
      </c>
      <c r="E11" s="36">
        <v>2381.1</v>
      </c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B12" s="37" t="s">
        <v>5</v>
      </c>
      <c r="C12" s="35">
        <v>26508.6</v>
      </c>
      <c r="D12" s="35">
        <v>24719.5</v>
      </c>
      <c r="E12" s="35">
        <v>22386.799999999999</v>
      </c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B13" s="37" t="s">
        <v>9</v>
      </c>
      <c r="C13" s="35">
        <v>8526.9</v>
      </c>
      <c r="D13" s="35">
        <v>7930.7</v>
      </c>
      <c r="E13" s="35">
        <v>7065.8</v>
      </c>
      <c r="G13" s="18"/>
      <c r="H13" s="18"/>
      <c r="I13" s="18"/>
      <c r="J13" s="18"/>
      <c r="K13" s="18"/>
      <c r="L13" s="18"/>
      <c r="M13" s="18"/>
      <c r="N13" s="18"/>
    </row>
    <row r="14" spans="1:14" x14ac:dyDescent="0.25">
      <c r="B14" s="37" t="s">
        <v>10</v>
      </c>
      <c r="C14" s="35">
        <v>10493.6</v>
      </c>
      <c r="D14" s="35">
        <v>9472.2000000000007</v>
      </c>
      <c r="E14" s="35">
        <v>8486.4</v>
      </c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B15" s="37" t="s">
        <v>11</v>
      </c>
      <c r="C15" s="38">
        <v>371</v>
      </c>
      <c r="D15" s="38">
        <v>554.9</v>
      </c>
      <c r="E15" s="38">
        <v>518</v>
      </c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B16" s="37" t="s">
        <v>12</v>
      </c>
      <c r="C16" s="35">
        <v>1377.3</v>
      </c>
      <c r="D16" s="35">
        <v>1247</v>
      </c>
      <c r="E16" s="35">
        <v>1011.4</v>
      </c>
      <c r="G16" s="18"/>
      <c r="H16" s="18"/>
      <c r="I16" s="18"/>
      <c r="J16" s="18"/>
      <c r="K16" s="18"/>
      <c r="L16" s="18"/>
      <c r="M16" s="18"/>
      <c r="N16" s="18"/>
    </row>
    <row r="17" spans="2:14" x14ac:dyDescent="0.25">
      <c r="B17" s="37" t="s">
        <v>13</v>
      </c>
      <c r="C17" s="35">
        <v>1824.1</v>
      </c>
      <c r="D17" s="35">
        <v>1708.2</v>
      </c>
      <c r="E17" s="35">
        <v>1408.4</v>
      </c>
      <c r="G17" s="18"/>
      <c r="H17" s="18"/>
      <c r="I17" s="18"/>
      <c r="J17" s="18"/>
      <c r="K17" s="18"/>
      <c r="L17" s="18"/>
      <c r="M17" s="18"/>
      <c r="N17" s="18"/>
    </row>
    <row r="18" spans="2:14" ht="15.75" thickBot="1" x14ac:dyDescent="0.3">
      <c r="B18" s="37" t="s">
        <v>14</v>
      </c>
      <c r="C18" s="39">
        <v>135.80000000000001</v>
      </c>
      <c r="D18" s="39">
        <v>224.4</v>
      </c>
      <c r="E18" s="39">
        <v>153.5</v>
      </c>
      <c r="G18" s="18"/>
      <c r="H18" s="18"/>
      <c r="I18" s="18"/>
      <c r="J18" s="18"/>
      <c r="K18" s="18"/>
      <c r="L18" s="18"/>
      <c r="M18" s="18"/>
      <c r="N18" s="18"/>
    </row>
    <row r="19" spans="2:14" x14ac:dyDescent="0.25">
      <c r="B19" s="40" t="s">
        <v>15</v>
      </c>
      <c r="C19" s="35">
        <v>22728.7</v>
      </c>
      <c r="D19" s="35">
        <v>21137.4</v>
      </c>
      <c r="E19" s="35">
        <v>18643.5</v>
      </c>
      <c r="G19" s="18"/>
      <c r="H19" s="18"/>
      <c r="I19" s="18"/>
      <c r="J19" s="18"/>
      <c r="K19" s="18"/>
      <c r="L19" s="18"/>
      <c r="M19" s="18"/>
      <c r="N19" s="18"/>
    </row>
    <row r="20" spans="2:14" ht="15.75" thickBot="1" x14ac:dyDescent="0.3">
      <c r="B20" s="37" t="s">
        <v>16</v>
      </c>
      <c r="C20" s="39">
        <v>298</v>
      </c>
      <c r="D20" s="39">
        <v>301.2</v>
      </c>
      <c r="E20" s="39">
        <v>391.4</v>
      </c>
      <c r="G20" s="18"/>
      <c r="H20" s="18"/>
      <c r="I20" s="18"/>
      <c r="J20" s="18"/>
      <c r="K20" s="18"/>
      <c r="L20" s="18"/>
      <c r="M20" s="18"/>
      <c r="N20" s="18"/>
    </row>
    <row r="21" spans="2:14" x14ac:dyDescent="0.25">
      <c r="B21" s="40" t="s">
        <v>17</v>
      </c>
      <c r="C21" s="35">
        <v>4077.9</v>
      </c>
      <c r="D21" s="35">
        <v>3883.3</v>
      </c>
      <c r="E21" s="35">
        <v>4134.7</v>
      </c>
      <c r="G21" s="18"/>
      <c r="H21" s="18"/>
      <c r="I21" s="18"/>
      <c r="J21" s="18"/>
      <c r="K21" s="18"/>
      <c r="L21" s="18"/>
      <c r="M21" s="18"/>
      <c r="N21" s="18"/>
    </row>
    <row r="22" spans="2:14" x14ac:dyDescent="0.25">
      <c r="B22" s="37" t="s">
        <v>23</v>
      </c>
      <c r="C22" s="38" t="s">
        <v>24</v>
      </c>
      <c r="D22" s="35">
        <v>1376.4</v>
      </c>
      <c r="E22" s="38" t="s">
        <v>24</v>
      </c>
      <c r="G22" s="18"/>
      <c r="H22" s="18"/>
      <c r="I22" s="18"/>
      <c r="J22" s="18"/>
      <c r="K22" s="18"/>
      <c r="L22" s="18"/>
      <c r="M22" s="18"/>
      <c r="N22" s="18"/>
    </row>
    <row r="23" spans="2:14" x14ac:dyDescent="0.25">
      <c r="B23" s="37" t="s">
        <v>25</v>
      </c>
      <c r="C23" s="38">
        <v>622.79999999999995</v>
      </c>
      <c r="D23" s="38">
        <v>499.2</v>
      </c>
      <c r="E23" s="38">
        <v>93.5</v>
      </c>
      <c r="G23" s="18"/>
      <c r="H23" s="18"/>
      <c r="I23" s="18"/>
      <c r="J23" s="18"/>
      <c r="K23" s="18"/>
      <c r="L23" s="18"/>
      <c r="M23" s="18"/>
      <c r="N23" s="18"/>
    </row>
    <row r="24" spans="2:14" x14ac:dyDescent="0.25">
      <c r="B24" s="37" t="s">
        <v>26</v>
      </c>
      <c r="C24" s="38">
        <v>96.5</v>
      </c>
      <c r="D24" s="38">
        <v>191.4</v>
      </c>
      <c r="E24" s="38">
        <v>181.8</v>
      </c>
      <c r="G24" s="18"/>
      <c r="H24" s="18"/>
      <c r="I24" s="18"/>
      <c r="J24" s="18"/>
      <c r="K24" s="18"/>
      <c r="L24" s="18"/>
      <c r="M24" s="18"/>
      <c r="N24" s="18"/>
    </row>
    <row r="25" spans="2:14" ht="15.75" thickBot="1" x14ac:dyDescent="0.3">
      <c r="B25" s="37" t="s">
        <v>27</v>
      </c>
      <c r="C25" s="39">
        <v>-331</v>
      </c>
      <c r="D25" s="39">
        <v>-170.3</v>
      </c>
      <c r="E25" s="39">
        <v>-92.5</v>
      </c>
      <c r="G25" s="18"/>
      <c r="H25" s="18"/>
      <c r="I25" s="18"/>
      <c r="J25" s="18"/>
      <c r="K25" s="18"/>
      <c r="L25" s="18"/>
      <c r="M25" s="18"/>
      <c r="N25" s="18"/>
    </row>
    <row r="26" spans="2:14" x14ac:dyDescent="0.25">
      <c r="B26" s="40" t="s">
        <v>28</v>
      </c>
      <c r="C26" s="35">
        <v>4466.2</v>
      </c>
      <c r="D26" s="35">
        <v>5780</v>
      </c>
      <c r="E26" s="35">
        <v>4317.5</v>
      </c>
    </row>
    <row r="27" spans="2:14" ht="15.75" thickBot="1" x14ac:dyDescent="0.3">
      <c r="B27" s="37" t="s">
        <v>29</v>
      </c>
      <c r="C27" s="39">
        <v>871.6</v>
      </c>
      <c r="D27" s="36">
        <v>1262</v>
      </c>
      <c r="E27" s="36">
        <v>1432.6</v>
      </c>
    </row>
    <row r="28" spans="2:14" x14ac:dyDescent="0.25">
      <c r="B28" s="40" t="s">
        <v>30</v>
      </c>
      <c r="C28" s="35">
        <v>3594.6</v>
      </c>
      <c r="D28" s="35">
        <v>4518</v>
      </c>
      <c r="E28" s="35">
        <v>2884.9</v>
      </c>
    </row>
    <row r="29" spans="2:14" ht="26.25" thickBot="1" x14ac:dyDescent="0.3">
      <c r="B29" s="40" t="s">
        <v>6</v>
      </c>
      <c r="C29" s="39">
        <v>-4.5999999999999996</v>
      </c>
      <c r="D29" s="39">
        <v>-0.3</v>
      </c>
      <c r="E29" s="39">
        <v>0.2</v>
      </c>
    </row>
    <row r="30" spans="2:14" ht="15.75" thickBot="1" x14ac:dyDescent="0.3">
      <c r="B30" s="40" t="s">
        <v>31</v>
      </c>
      <c r="C30" s="41">
        <v>3599.2</v>
      </c>
      <c r="D30" s="42">
        <v>4518.3</v>
      </c>
      <c r="E30" s="41">
        <v>2884.7</v>
      </c>
    </row>
    <row r="31" spans="2:14" ht="15.75" thickTop="1" x14ac:dyDescent="0.25">
      <c r="B31" s="37" t="s">
        <v>32</v>
      </c>
      <c r="C31" s="32">
        <v>2.95</v>
      </c>
      <c r="D31" s="33">
        <v>3.27</v>
      </c>
      <c r="E31" s="32">
        <v>1.99</v>
      </c>
    </row>
    <row r="32" spans="2:14" x14ac:dyDescent="0.25">
      <c r="B32" s="37" t="s">
        <v>33</v>
      </c>
      <c r="C32" s="32">
        <v>2.92</v>
      </c>
      <c r="D32" s="33">
        <v>3.24</v>
      </c>
      <c r="E32" s="32">
        <v>1.97</v>
      </c>
    </row>
    <row r="33" spans="2:5" x14ac:dyDescent="0.25">
      <c r="B33" s="37" t="s">
        <v>34</v>
      </c>
      <c r="C33" s="43"/>
      <c r="D33" s="43"/>
      <c r="E33" s="43"/>
    </row>
    <row r="34" spans="2:5" x14ac:dyDescent="0.25">
      <c r="B34" s="40" t="s">
        <v>35</v>
      </c>
      <c r="C34" s="35">
        <v>1221.2</v>
      </c>
      <c r="D34" s="35">
        <v>1382.7</v>
      </c>
      <c r="E34" s="35">
        <v>1449.5</v>
      </c>
    </row>
    <row r="35" spans="2:5" x14ac:dyDescent="0.25">
      <c r="B35" s="40" t="s">
        <v>36</v>
      </c>
      <c r="C35" s="35">
        <v>1233.2</v>
      </c>
      <c r="D35" s="35">
        <v>1394.6</v>
      </c>
      <c r="E35" s="35">
        <v>1461.5</v>
      </c>
    </row>
  </sheetData>
  <mergeCells count="1">
    <mergeCell ref="B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8"/>
  <sheetViews>
    <sheetView tabSelected="1" topLeftCell="A31" workbookViewId="0">
      <selection activeCell="J41" sqref="J41"/>
    </sheetView>
  </sheetViews>
  <sheetFormatPr defaultRowHeight="15" x14ac:dyDescent="0.25"/>
  <cols>
    <col min="1" max="1" width="9.140625" style="3"/>
    <col min="2" max="2" width="58.42578125" style="3" bestFit="1" customWidth="1"/>
    <col min="3" max="16384" width="9.140625" style="3"/>
  </cols>
  <sheetData>
    <row r="3" spans="2:4" x14ac:dyDescent="0.25">
      <c r="B3" s="95" t="s">
        <v>37</v>
      </c>
      <c r="C3" s="95"/>
      <c r="D3" s="95"/>
    </row>
    <row r="4" spans="2:4" x14ac:dyDescent="0.25">
      <c r="B4" s="96" t="s">
        <v>19</v>
      </c>
      <c r="C4" s="96"/>
    </row>
    <row r="5" spans="2:4" x14ac:dyDescent="0.25">
      <c r="B5" s="44"/>
    </row>
    <row r="6" spans="2:4" x14ac:dyDescent="0.25">
      <c r="B6" s="45"/>
    </row>
    <row r="7" spans="2:4" x14ac:dyDescent="0.25">
      <c r="B7" s="93"/>
      <c r="C7" s="4" t="s">
        <v>21</v>
      </c>
      <c r="D7" s="4" t="s">
        <v>22</v>
      </c>
    </row>
    <row r="8" spans="2:4" ht="15.75" thickBot="1" x14ac:dyDescent="0.3">
      <c r="B8" s="93"/>
      <c r="C8" s="29">
        <v>2019</v>
      </c>
      <c r="D8" s="29">
        <v>2018</v>
      </c>
    </row>
    <row r="9" spans="2:4" x14ac:dyDescent="0.25">
      <c r="B9" s="46" t="s">
        <v>38</v>
      </c>
      <c r="C9" s="12"/>
      <c r="D9" s="12"/>
    </row>
    <row r="10" spans="2:4" x14ac:dyDescent="0.25">
      <c r="B10" s="8" t="s">
        <v>39</v>
      </c>
      <c r="C10" s="12"/>
      <c r="D10" s="12"/>
    </row>
    <row r="11" spans="2:4" x14ac:dyDescent="0.25">
      <c r="B11" s="47" t="s">
        <v>40</v>
      </c>
      <c r="C11" s="5">
        <v>2686.6</v>
      </c>
      <c r="D11" s="5">
        <v>8756.2999999999993</v>
      </c>
    </row>
    <row r="12" spans="2:4" x14ac:dyDescent="0.25">
      <c r="B12" s="47" t="s">
        <v>41</v>
      </c>
      <c r="C12" s="9">
        <v>70.5</v>
      </c>
      <c r="D12" s="9">
        <v>181.5</v>
      </c>
    </row>
    <row r="13" spans="2:4" x14ac:dyDescent="0.25">
      <c r="B13" s="47" t="s">
        <v>42</v>
      </c>
      <c r="C13" s="9">
        <v>879.2</v>
      </c>
      <c r="D13" s="9">
        <v>693.1</v>
      </c>
    </row>
    <row r="14" spans="2:4" x14ac:dyDescent="0.25">
      <c r="B14" s="47" t="s">
        <v>43</v>
      </c>
      <c r="C14" s="6">
        <v>1529.4</v>
      </c>
      <c r="D14" s="6">
        <v>1400.5</v>
      </c>
    </row>
    <row r="15" spans="2:4" ht="15.75" thickBot="1" x14ac:dyDescent="0.3">
      <c r="B15" s="47" t="s">
        <v>44</v>
      </c>
      <c r="C15" s="10">
        <v>488.2</v>
      </c>
      <c r="D15" s="7">
        <v>1462.8</v>
      </c>
    </row>
    <row r="16" spans="2:4" x14ac:dyDescent="0.25">
      <c r="B16" s="47" t="s">
        <v>45</v>
      </c>
      <c r="C16" s="6">
        <v>5653.9</v>
      </c>
      <c r="D16" s="6">
        <v>12494.2</v>
      </c>
    </row>
    <row r="17" spans="2:4" x14ac:dyDescent="0.25">
      <c r="B17" s="8" t="s">
        <v>46</v>
      </c>
      <c r="C17" s="9">
        <v>220</v>
      </c>
      <c r="D17" s="9">
        <v>267.7</v>
      </c>
    </row>
    <row r="18" spans="2:4" x14ac:dyDescent="0.25">
      <c r="B18" s="8" t="s">
        <v>47</v>
      </c>
      <c r="C18" s="9">
        <v>396</v>
      </c>
      <c r="D18" s="9">
        <v>334.7</v>
      </c>
    </row>
    <row r="19" spans="2:4" x14ac:dyDescent="0.25">
      <c r="B19" s="8" t="s">
        <v>48</v>
      </c>
      <c r="C19" s="6">
        <v>6431.7</v>
      </c>
      <c r="D19" s="6">
        <v>5929.1</v>
      </c>
    </row>
    <row r="20" spans="2:4" x14ac:dyDescent="0.25">
      <c r="B20" s="8" t="s">
        <v>49</v>
      </c>
      <c r="C20" s="6">
        <v>1765.8</v>
      </c>
      <c r="D20" s="9">
        <v>134.69999999999999</v>
      </c>
    </row>
    <row r="21" spans="2:4" x14ac:dyDescent="0.25">
      <c r="B21" s="8" t="s">
        <v>50</v>
      </c>
      <c r="C21" s="9">
        <v>479.6</v>
      </c>
      <c r="D21" s="9">
        <v>412.2</v>
      </c>
    </row>
    <row r="22" spans="2:4" x14ac:dyDescent="0.25">
      <c r="B22" s="8" t="s">
        <v>51</v>
      </c>
      <c r="C22" s="9">
        <v>781.8</v>
      </c>
      <c r="D22" s="6">
        <v>1042.2</v>
      </c>
    </row>
    <row r="23" spans="2:4" ht="15.75" thickBot="1" x14ac:dyDescent="0.3">
      <c r="B23" s="8" t="s">
        <v>52</v>
      </c>
      <c r="C23" s="7">
        <v>3490.8</v>
      </c>
      <c r="D23" s="7">
        <v>3541.6</v>
      </c>
    </row>
    <row r="24" spans="2:4" ht="15.75" thickBot="1" x14ac:dyDescent="0.3">
      <c r="B24" s="8" t="s">
        <v>53</v>
      </c>
      <c r="C24" s="11">
        <v>19219.599999999999</v>
      </c>
      <c r="D24" s="11">
        <v>24156.400000000001</v>
      </c>
    </row>
    <row r="25" spans="2:4" ht="15.75" thickTop="1" x14ac:dyDescent="0.25">
      <c r="B25" s="48" t="s">
        <v>54</v>
      </c>
      <c r="C25" s="49"/>
      <c r="D25" s="49"/>
    </row>
    <row r="26" spans="2:4" x14ac:dyDescent="0.25">
      <c r="B26" s="8" t="s">
        <v>55</v>
      </c>
      <c r="C26" s="12"/>
      <c r="D26" s="12"/>
    </row>
    <row r="27" spans="2:4" x14ac:dyDescent="0.25">
      <c r="B27" s="47" t="s">
        <v>56</v>
      </c>
      <c r="C27" s="5">
        <v>1189.7</v>
      </c>
      <c r="D27" s="5">
        <v>1179.3</v>
      </c>
    </row>
    <row r="28" spans="2:4" x14ac:dyDescent="0.25">
      <c r="B28" s="47" t="s">
        <v>57</v>
      </c>
      <c r="C28" s="6">
        <v>1753.7</v>
      </c>
      <c r="D28" s="6">
        <v>1752.5</v>
      </c>
    </row>
    <row r="29" spans="2:4" x14ac:dyDescent="0.25">
      <c r="B29" s="47" t="s">
        <v>58</v>
      </c>
      <c r="C29" s="9">
        <v>664.6</v>
      </c>
      <c r="D29" s="9">
        <v>656.8</v>
      </c>
    </row>
    <row r="30" spans="2:4" x14ac:dyDescent="0.25">
      <c r="B30" s="47" t="s">
        <v>59</v>
      </c>
      <c r="C30" s="6">
        <v>1291.7</v>
      </c>
      <c r="D30" s="9">
        <v>102.8</v>
      </c>
    </row>
    <row r="31" spans="2:4" x14ac:dyDescent="0.25">
      <c r="B31" s="47" t="s">
        <v>60</v>
      </c>
      <c r="C31" s="6">
        <v>1269</v>
      </c>
      <c r="D31" s="6">
        <v>1642.9</v>
      </c>
    </row>
    <row r="32" spans="2:4" ht="15.75" thickBot="1" x14ac:dyDescent="0.3">
      <c r="B32" s="47" t="s">
        <v>61</v>
      </c>
      <c r="C32" s="10" t="s">
        <v>24</v>
      </c>
      <c r="D32" s="10">
        <v>349.9</v>
      </c>
    </row>
    <row r="33" spans="2:4" x14ac:dyDescent="0.25">
      <c r="B33" s="47" t="s">
        <v>62</v>
      </c>
      <c r="C33" s="6">
        <v>6168.7</v>
      </c>
      <c r="D33" s="6">
        <v>5684.2</v>
      </c>
    </row>
    <row r="34" spans="2:4" x14ac:dyDescent="0.25">
      <c r="B34" s="8" t="s">
        <v>63</v>
      </c>
      <c r="C34" s="6">
        <v>11167</v>
      </c>
      <c r="D34" s="6">
        <v>9090.2000000000007</v>
      </c>
    </row>
    <row r="35" spans="2:4" x14ac:dyDescent="0.25">
      <c r="B35" s="8" t="s">
        <v>64</v>
      </c>
      <c r="C35" s="6">
        <v>6744.4</v>
      </c>
      <c r="D35" s="6">
        <v>6775.7</v>
      </c>
    </row>
    <row r="36" spans="2:4" ht="15.75" thickBot="1" x14ac:dyDescent="0.3">
      <c r="B36" s="8" t="s">
        <v>65</v>
      </c>
      <c r="C36" s="7">
        <v>1370.5</v>
      </c>
      <c r="D36" s="7">
        <v>1430.5</v>
      </c>
    </row>
    <row r="37" spans="2:4" x14ac:dyDescent="0.25">
      <c r="B37" s="47" t="s">
        <v>66</v>
      </c>
      <c r="C37" s="6">
        <v>25450.6</v>
      </c>
      <c r="D37" s="6">
        <v>22980.6</v>
      </c>
    </row>
    <row r="38" spans="2:4" x14ac:dyDescent="0.25">
      <c r="B38" s="8" t="s">
        <v>67</v>
      </c>
      <c r="C38" s="12"/>
      <c r="D38" s="12"/>
    </row>
    <row r="39" spans="2:4" x14ac:dyDescent="0.25">
      <c r="B39" s="94" t="s">
        <v>68</v>
      </c>
      <c r="C39" s="50"/>
      <c r="D39" s="50"/>
    </row>
    <row r="40" spans="2:4" x14ac:dyDescent="0.25">
      <c r="B40" s="94"/>
      <c r="C40" s="9">
        <v>1.2</v>
      </c>
      <c r="D40" s="9">
        <v>1.3</v>
      </c>
    </row>
    <row r="41" spans="2:4" x14ac:dyDescent="0.25">
      <c r="B41" s="47" t="s">
        <v>69</v>
      </c>
      <c r="C41" s="9">
        <v>41.1</v>
      </c>
      <c r="D41" s="9">
        <v>41.1</v>
      </c>
    </row>
    <row r="42" spans="2:4" x14ac:dyDescent="0.25">
      <c r="B42" s="47" t="s">
        <v>70</v>
      </c>
      <c r="C42" s="6">
        <v>-5771.2</v>
      </c>
      <c r="D42" s="6">
        <v>1457.4</v>
      </c>
    </row>
    <row r="43" spans="2:4" ht="15.75" thickBot="1" x14ac:dyDescent="0.3">
      <c r="B43" s="47" t="s">
        <v>71</v>
      </c>
      <c r="C43" s="10">
        <v>-503.3</v>
      </c>
      <c r="D43" s="10">
        <v>-330.3</v>
      </c>
    </row>
    <row r="44" spans="2:4" x14ac:dyDescent="0.25">
      <c r="B44" s="47" t="s">
        <v>72</v>
      </c>
      <c r="C44" s="6">
        <v>-6232.2</v>
      </c>
      <c r="D44" s="6">
        <v>1169.5</v>
      </c>
    </row>
    <row r="45" spans="2:4" ht="15.75" thickBot="1" x14ac:dyDescent="0.3">
      <c r="B45" s="47" t="s">
        <v>73</v>
      </c>
      <c r="C45" s="10">
        <v>1.2</v>
      </c>
      <c r="D45" s="10">
        <v>6.3</v>
      </c>
    </row>
    <row r="46" spans="2:4" ht="15.75" thickBot="1" x14ac:dyDescent="0.3">
      <c r="B46" s="47" t="s">
        <v>74</v>
      </c>
      <c r="C46" s="7">
        <v>-6231</v>
      </c>
      <c r="D46" s="7">
        <v>1175.8</v>
      </c>
    </row>
    <row r="47" spans="2:4" x14ac:dyDescent="0.25">
      <c r="B47" s="8" t="s">
        <v>75</v>
      </c>
      <c r="C47" s="5">
        <v>19219.599999999999</v>
      </c>
      <c r="D47" s="5">
        <v>24156.400000000001</v>
      </c>
    </row>
    <row r="48" spans="2:4" x14ac:dyDescent="0.25">
      <c r="B48" s="51"/>
    </row>
  </sheetData>
  <mergeCells count="4">
    <mergeCell ref="B7:B8"/>
    <mergeCell ref="B39:B40"/>
    <mergeCell ref="B3:D3"/>
    <mergeCell ref="B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2"/>
  <sheetViews>
    <sheetView workbookViewId="0">
      <selection activeCell="M11" sqref="M11"/>
    </sheetView>
  </sheetViews>
  <sheetFormatPr defaultRowHeight="15" x14ac:dyDescent="0.25"/>
  <cols>
    <col min="2" max="2" width="24.5703125" bestFit="1" customWidth="1"/>
    <col min="3" max="3" width="15.28515625" customWidth="1"/>
    <col min="6" max="6" width="9.140625" style="91"/>
    <col min="8" max="8" width="9.140625" style="91"/>
    <col min="10" max="10" width="9.140625" style="91"/>
  </cols>
  <sheetData>
    <row r="4" spans="2:10" x14ac:dyDescent="0.25">
      <c r="B4" t="s">
        <v>76</v>
      </c>
      <c r="E4">
        <v>2019</v>
      </c>
      <c r="G4">
        <v>2018</v>
      </c>
      <c r="I4">
        <v>2017</v>
      </c>
    </row>
    <row r="6" spans="2:10" ht="15.75" thickBot="1" x14ac:dyDescent="0.3">
      <c r="B6" t="s">
        <v>77</v>
      </c>
      <c r="C6" s="54" t="s">
        <v>92</v>
      </c>
      <c r="D6" s="97" t="s">
        <v>81</v>
      </c>
      <c r="E6">
        <v>17981.699999999997</v>
      </c>
      <c r="F6" s="91">
        <v>67.83345782123537</v>
      </c>
      <c r="G6">
        <v>16788.8</v>
      </c>
      <c r="H6" s="91">
        <v>67.917231335585257</v>
      </c>
      <c r="I6">
        <v>15321</v>
      </c>
      <c r="J6" s="91">
        <v>68.437650758482675</v>
      </c>
    </row>
    <row r="7" spans="2:10" x14ac:dyDescent="0.25">
      <c r="C7" t="s">
        <v>78</v>
      </c>
      <c r="D7" s="97"/>
      <c r="E7">
        <v>26508.6</v>
      </c>
      <c r="G7">
        <v>24719.5</v>
      </c>
      <c r="I7">
        <v>22386.799999999999</v>
      </c>
    </row>
    <row r="9" spans="2:10" ht="15.75" thickBot="1" x14ac:dyDescent="0.3">
      <c r="B9" t="s">
        <v>79</v>
      </c>
      <c r="C9" s="54" t="s">
        <v>80</v>
      </c>
      <c r="D9" s="97" t="s">
        <v>81</v>
      </c>
      <c r="E9">
        <v>4077.9</v>
      </c>
      <c r="F9" s="91">
        <v>15.383309567461126</v>
      </c>
      <c r="G9">
        <v>3883.3</v>
      </c>
      <c r="H9" s="91">
        <v>15.709460142802243</v>
      </c>
      <c r="I9">
        <v>4134.7</v>
      </c>
      <c r="J9" s="91">
        <v>18.469365876319973</v>
      </c>
    </row>
    <row r="10" spans="2:10" x14ac:dyDescent="0.25">
      <c r="C10" t="s">
        <v>78</v>
      </c>
      <c r="D10" s="97"/>
      <c r="E10">
        <v>26508.6</v>
      </c>
      <c r="G10">
        <v>24719.5</v>
      </c>
      <c r="I10">
        <v>22386.799999999999</v>
      </c>
    </row>
    <row r="12" spans="2:10" ht="15.75" thickBot="1" x14ac:dyDescent="0.3">
      <c r="B12" t="s">
        <v>82</v>
      </c>
      <c r="C12" s="54" t="s">
        <v>83</v>
      </c>
      <c r="D12" s="97" t="s">
        <v>81</v>
      </c>
      <c r="E12">
        <v>3594.6</v>
      </c>
      <c r="F12" s="91">
        <v>18.70278257612021</v>
      </c>
      <c r="G12">
        <v>4518</v>
      </c>
      <c r="H12" s="91">
        <v>18.703118014273649</v>
      </c>
      <c r="I12">
        <v>2884.9</v>
      </c>
      <c r="J12" s="91">
        <v>20.082001447903323</v>
      </c>
    </row>
    <row r="13" spans="2:10" x14ac:dyDescent="0.25">
      <c r="C13" t="s">
        <v>8</v>
      </c>
      <c r="D13" s="97"/>
      <c r="E13">
        <v>19219.599999999999</v>
      </c>
      <c r="G13">
        <v>24156.400000000001</v>
      </c>
      <c r="I13">
        <v>14365.6</v>
      </c>
    </row>
    <row r="15" spans="2:10" ht="15.75" thickBot="1" x14ac:dyDescent="0.3">
      <c r="B15" t="s">
        <v>84</v>
      </c>
      <c r="C15" s="54" t="s">
        <v>83</v>
      </c>
      <c r="D15" s="97" t="s">
        <v>81</v>
      </c>
      <c r="E15">
        <v>3594.6</v>
      </c>
      <c r="F15" s="91">
        <v>-57.677866563974199</v>
      </c>
      <c r="G15">
        <v>4518</v>
      </c>
      <c r="H15" s="91">
        <v>386.31893971782813</v>
      </c>
      <c r="I15">
        <v>2884.9</v>
      </c>
      <c r="J15" s="91">
        <v>52.963098953552411</v>
      </c>
    </row>
    <row r="16" spans="2:10" x14ac:dyDescent="0.25">
      <c r="C16" t="s">
        <v>85</v>
      </c>
      <c r="D16" s="97"/>
      <c r="E16">
        <v>-6232.2</v>
      </c>
      <c r="G16">
        <v>1169.5</v>
      </c>
      <c r="I16">
        <v>5447</v>
      </c>
    </row>
    <row r="18" spans="2:10" ht="15.75" thickBot="1" x14ac:dyDescent="0.3">
      <c r="B18" t="s">
        <v>86</v>
      </c>
      <c r="C18" s="54" t="s">
        <v>87</v>
      </c>
      <c r="D18" s="97" t="s">
        <v>81</v>
      </c>
      <c r="E18">
        <v>3594.6</v>
      </c>
      <c r="F18" s="91">
        <v>27.542928073925939</v>
      </c>
      <c r="G18">
        <v>4518</v>
      </c>
      <c r="H18" s="91">
        <v>24.458375288271021</v>
      </c>
      <c r="I18">
        <v>2884.9</v>
      </c>
      <c r="J18" s="91">
        <v>28.436948614574813</v>
      </c>
    </row>
    <row r="19" spans="2:10" x14ac:dyDescent="0.25">
      <c r="C19" t="s">
        <v>88</v>
      </c>
      <c r="D19" s="97"/>
      <c r="E19">
        <v>13050.899999999998</v>
      </c>
      <c r="G19">
        <v>18472.2</v>
      </c>
      <c r="I19">
        <v>10144.9</v>
      </c>
    </row>
    <row r="21" spans="2:10" ht="15.75" thickBot="1" x14ac:dyDescent="0.3">
      <c r="B21" t="s">
        <v>89</v>
      </c>
      <c r="C21" s="54" t="s">
        <v>90</v>
      </c>
      <c r="E21">
        <v>5653.9</v>
      </c>
      <c r="F21" s="91">
        <v>0.91654643604000841</v>
      </c>
      <c r="G21">
        <v>12494.2</v>
      </c>
      <c r="H21" s="91">
        <v>2.1980577741810636</v>
      </c>
      <c r="I21">
        <v>5283.4</v>
      </c>
      <c r="J21" s="91">
        <v>1.2517828796171251</v>
      </c>
    </row>
    <row r="22" spans="2:10" x14ac:dyDescent="0.25">
      <c r="C22" t="s">
        <v>91</v>
      </c>
      <c r="E22">
        <v>6168.7</v>
      </c>
      <c r="G22">
        <v>5684.2</v>
      </c>
      <c r="I22">
        <v>4220.7</v>
      </c>
    </row>
  </sheetData>
  <mergeCells count="5">
    <mergeCell ref="D6:D7"/>
    <mergeCell ref="D9:D10"/>
    <mergeCell ref="D12:D13"/>
    <mergeCell ref="D15:D16"/>
    <mergeCell ref="D18:D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5"/>
  <sheetViews>
    <sheetView topLeftCell="D5" workbookViewId="0">
      <selection activeCell="G7" sqref="G7:N28"/>
    </sheetView>
  </sheetViews>
  <sheetFormatPr defaultRowHeight="15" x14ac:dyDescent="0.25"/>
  <cols>
    <col min="1" max="1" width="9.140625" style="55"/>
    <col min="2" max="2" width="32.140625" style="55" customWidth="1"/>
    <col min="3" max="4" width="9.140625" style="56"/>
    <col min="5" max="7" width="9.140625" style="55"/>
    <col min="8" max="8" width="15.5703125" style="55" customWidth="1"/>
    <col min="9" max="9" width="9.140625" style="55"/>
    <col min="10" max="10" width="10.85546875" style="55" bestFit="1" customWidth="1"/>
    <col min="11" max="11" width="10.85546875" style="55" customWidth="1"/>
    <col min="12" max="12" width="11.28515625" style="55" customWidth="1"/>
    <col min="13" max="16384" width="9.140625" style="55"/>
  </cols>
  <sheetData>
    <row r="2" spans="2:13" ht="27.75" customHeight="1" x14ac:dyDescent="0.25">
      <c r="B2" s="100" t="s">
        <v>18</v>
      </c>
      <c r="C2" s="100"/>
      <c r="D2" s="100"/>
    </row>
    <row r="3" spans="2:13" x14ac:dyDescent="0.25">
      <c r="B3" s="57" t="s">
        <v>93</v>
      </c>
    </row>
    <row r="4" spans="2:13" x14ac:dyDescent="0.25">
      <c r="B4" s="58"/>
    </row>
    <row r="5" spans="2:13" ht="15.75" thickBot="1" x14ac:dyDescent="0.3">
      <c r="B5" s="101"/>
      <c r="C5" s="102" t="s">
        <v>94</v>
      </c>
      <c r="D5" s="102"/>
    </row>
    <row r="6" spans="2:13" x14ac:dyDescent="0.25">
      <c r="B6" s="101"/>
      <c r="C6" s="59" t="s">
        <v>95</v>
      </c>
      <c r="D6" s="60" t="s">
        <v>96</v>
      </c>
    </row>
    <row r="7" spans="2:13" ht="15.75" thickBot="1" x14ac:dyDescent="0.3">
      <c r="B7" s="101"/>
      <c r="C7" s="61">
        <v>2020</v>
      </c>
      <c r="D7" s="61">
        <v>2019</v>
      </c>
    </row>
    <row r="8" spans="2:13" x14ac:dyDescent="0.25">
      <c r="B8" s="103" t="s">
        <v>1</v>
      </c>
      <c r="C8" s="103"/>
      <c r="D8" s="103"/>
      <c r="G8" t="s">
        <v>76</v>
      </c>
      <c r="H8"/>
      <c r="I8"/>
      <c r="J8" t="s">
        <v>109</v>
      </c>
      <c r="K8"/>
      <c r="L8" t="s">
        <v>110</v>
      </c>
      <c r="M8"/>
    </row>
    <row r="9" spans="2:13" x14ac:dyDescent="0.25">
      <c r="B9" s="62" t="s">
        <v>2</v>
      </c>
      <c r="C9" s="63">
        <v>4766</v>
      </c>
      <c r="D9" s="63">
        <v>5159</v>
      </c>
      <c r="G9"/>
      <c r="H9"/>
      <c r="I9"/>
      <c r="J9"/>
      <c r="K9"/>
      <c r="L9"/>
      <c r="M9"/>
    </row>
    <row r="10" spans="2:13" ht="15.75" thickBot="1" x14ac:dyDescent="0.3">
      <c r="B10" s="62" t="s">
        <v>3</v>
      </c>
      <c r="C10" s="64">
        <v>689.8</v>
      </c>
      <c r="D10" s="64">
        <v>678.2</v>
      </c>
      <c r="G10" t="s">
        <v>77</v>
      </c>
      <c r="H10" s="54" t="s">
        <v>92</v>
      </c>
      <c r="I10" s="97" t="s">
        <v>81</v>
      </c>
      <c r="J10" s="2">
        <f>C12-C13</f>
        <v>3998</v>
      </c>
      <c r="K10" s="2">
        <f>J10/J11*100</f>
        <v>66.681121470387112</v>
      </c>
      <c r="L10" s="2">
        <f>D12-D13</f>
        <v>4293.8999999999996</v>
      </c>
      <c r="M10">
        <f>L10/L11*100</f>
        <v>68.093372873023668</v>
      </c>
    </row>
    <row r="11" spans="2:13" ht="15.75" thickBot="1" x14ac:dyDescent="0.3">
      <c r="B11" s="62" t="s">
        <v>4</v>
      </c>
      <c r="C11" s="65">
        <v>539.9</v>
      </c>
      <c r="D11" s="65">
        <v>468.7</v>
      </c>
      <c r="G11"/>
      <c r="H11" t="s">
        <v>78</v>
      </c>
      <c r="I11" s="97"/>
      <c r="J11" s="2">
        <f>C12</f>
        <v>5995.7</v>
      </c>
      <c r="K11" s="2"/>
      <c r="L11" s="2">
        <f>D12</f>
        <v>6305.9</v>
      </c>
      <c r="M11"/>
    </row>
    <row r="12" spans="2:13" x14ac:dyDescent="0.25">
      <c r="B12" s="66" t="s">
        <v>5</v>
      </c>
      <c r="C12" s="67">
        <v>5995.7</v>
      </c>
      <c r="D12" s="67">
        <v>6305.9</v>
      </c>
      <c r="G12"/>
      <c r="H12"/>
      <c r="I12"/>
      <c r="J12"/>
      <c r="K12" s="2"/>
      <c r="L12"/>
      <c r="M12"/>
    </row>
    <row r="13" spans="2:13" ht="15.75" thickBot="1" x14ac:dyDescent="0.3">
      <c r="B13" s="68" t="s">
        <v>9</v>
      </c>
      <c r="C13" s="69">
        <v>1997.7</v>
      </c>
      <c r="D13" s="69">
        <v>2012</v>
      </c>
      <c r="G13" t="s">
        <v>79</v>
      </c>
      <c r="H13" s="54" t="s">
        <v>80</v>
      </c>
      <c r="I13" s="97" t="s">
        <v>81</v>
      </c>
      <c r="J13">
        <f>C21</f>
        <v>487.4</v>
      </c>
      <c r="K13" s="2">
        <f t="shared" ref="K13:K22" si="0">J13/J14*100</f>
        <v>8.1291592307820597</v>
      </c>
      <c r="L13">
        <f>D21</f>
        <v>857.7</v>
      </c>
      <c r="M13">
        <f t="shared" ref="M13:M22" si="1">L13/L14*100</f>
        <v>13.601547756862622</v>
      </c>
    </row>
    <row r="14" spans="2:13" x14ac:dyDescent="0.25">
      <c r="B14" s="68" t="s">
        <v>10</v>
      </c>
      <c r="C14" s="69">
        <v>2721.4</v>
      </c>
      <c r="D14" s="69">
        <v>2554.1</v>
      </c>
      <c r="G14"/>
      <c r="H14" t="s">
        <v>78</v>
      </c>
      <c r="I14" s="97"/>
      <c r="J14" s="2">
        <f>J11</f>
        <v>5995.7</v>
      </c>
      <c r="K14" s="2"/>
      <c r="L14" s="2">
        <f>L11</f>
        <v>6305.9</v>
      </c>
      <c r="M14"/>
    </row>
    <row r="15" spans="2:13" x14ac:dyDescent="0.25">
      <c r="B15" s="68" t="s">
        <v>11</v>
      </c>
      <c r="C15" s="64">
        <v>95</v>
      </c>
      <c r="D15" s="64">
        <v>87.1</v>
      </c>
      <c r="G15"/>
      <c r="H15"/>
      <c r="I15"/>
      <c r="J15"/>
      <c r="K15" s="2"/>
      <c r="L15"/>
      <c r="M15"/>
    </row>
    <row r="16" spans="2:13" ht="15.75" thickBot="1" x14ac:dyDescent="0.3">
      <c r="B16" s="68" t="s">
        <v>12</v>
      </c>
      <c r="C16" s="64">
        <v>356.3</v>
      </c>
      <c r="D16" s="64">
        <v>356.2</v>
      </c>
      <c r="G16" t="s">
        <v>82</v>
      </c>
      <c r="H16" s="54" t="s">
        <v>83</v>
      </c>
      <c r="I16" s="97" t="s">
        <v>81</v>
      </c>
      <c r="J16">
        <f>C27</f>
        <v>324.8</v>
      </c>
      <c r="K16" s="2">
        <f t="shared" si="0"/>
        <v>1.1819978237847948</v>
      </c>
      <c r="L16">
        <f>D27</f>
        <v>658.8</v>
      </c>
      <c r="M16">
        <f t="shared" si="1"/>
        <v>3.4277508376865282</v>
      </c>
    </row>
    <row r="17" spans="2:13" x14ac:dyDescent="0.25">
      <c r="B17" s="68" t="s">
        <v>13</v>
      </c>
      <c r="C17" s="64">
        <v>406.5</v>
      </c>
      <c r="D17" s="64">
        <v>458.1</v>
      </c>
      <c r="G17"/>
      <c r="H17" t="s">
        <v>8</v>
      </c>
      <c r="I17" s="97"/>
      <c r="J17" s="1">
        <f>'Quarterly BS'!C23</f>
        <v>27478.9</v>
      </c>
      <c r="K17" s="2"/>
      <c r="L17" s="1">
        <f>'Quarterly BS'!D23</f>
        <v>19219.599999999999</v>
      </c>
      <c r="M17"/>
    </row>
    <row r="18" spans="2:13" ht="15.75" thickBot="1" x14ac:dyDescent="0.3">
      <c r="B18" s="68" t="s">
        <v>14</v>
      </c>
      <c r="C18" s="65">
        <v>-0.7</v>
      </c>
      <c r="D18" s="65">
        <v>43</v>
      </c>
      <c r="G18"/>
      <c r="H18"/>
      <c r="I18"/>
      <c r="J18"/>
      <c r="K18" s="2"/>
      <c r="L18"/>
      <c r="M18"/>
    </row>
    <row r="19" spans="2:13" ht="15.75" thickBot="1" x14ac:dyDescent="0.3">
      <c r="B19" s="62" t="s">
        <v>15</v>
      </c>
      <c r="C19" s="69">
        <v>5576.2</v>
      </c>
      <c r="D19" s="69">
        <v>5510.5</v>
      </c>
      <c r="G19" t="s">
        <v>84</v>
      </c>
      <c r="H19" s="54" t="s">
        <v>83</v>
      </c>
      <c r="I19" s="97" t="s">
        <v>81</v>
      </c>
      <c r="J19">
        <f>J16</f>
        <v>324.8</v>
      </c>
      <c r="K19" s="2">
        <f t="shared" si="0"/>
        <v>-4.313355732327592</v>
      </c>
      <c r="L19">
        <f>L16</f>
        <v>658.8</v>
      </c>
      <c r="M19">
        <f t="shared" si="1"/>
        <v>-10.570905940117454</v>
      </c>
    </row>
    <row r="20" spans="2:13" ht="15.75" thickBot="1" x14ac:dyDescent="0.3">
      <c r="B20" s="68" t="s">
        <v>16</v>
      </c>
      <c r="C20" s="65">
        <v>67.900000000000006</v>
      </c>
      <c r="D20" s="65">
        <v>62.3</v>
      </c>
      <c r="G20"/>
      <c r="H20" t="s">
        <v>85</v>
      </c>
      <c r="I20" s="97"/>
      <c r="J20" s="2">
        <f>'Quarterly BS'!C46</f>
        <v>-7530.1</v>
      </c>
      <c r="K20" s="2"/>
      <c r="L20" s="2">
        <f>'Quarterly BS'!D46</f>
        <v>-6232.2</v>
      </c>
      <c r="M20"/>
    </row>
    <row r="21" spans="2:13" x14ac:dyDescent="0.25">
      <c r="B21" s="70" t="s">
        <v>17</v>
      </c>
      <c r="C21" s="71">
        <v>487.4</v>
      </c>
      <c r="D21" s="71">
        <v>857.7</v>
      </c>
      <c r="G21"/>
      <c r="H21"/>
      <c r="I21"/>
      <c r="J21"/>
      <c r="K21" s="2"/>
      <c r="L21"/>
      <c r="M21"/>
    </row>
    <row r="22" spans="2:13" ht="15.75" thickBot="1" x14ac:dyDescent="0.3">
      <c r="B22" s="68" t="s">
        <v>25</v>
      </c>
      <c r="C22" s="64" t="s">
        <v>24</v>
      </c>
      <c r="D22" s="64">
        <v>21</v>
      </c>
      <c r="G22" t="s">
        <v>86</v>
      </c>
      <c r="H22" s="54" t="s">
        <v>87</v>
      </c>
      <c r="I22" s="97" t="s">
        <v>81</v>
      </c>
      <c r="J22">
        <f>J19</f>
        <v>324.8</v>
      </c>
      <c r="K22" s="2">
        <f t="shared" si="0"/>
        <v>1.6905132435681904</v>
      </c>
      <c r="L22">
        <f>L19</f>
        <v>658.8</v>
      </c>
      <c r="M22">
        <f t="shared" si="1"/>
        <v>5.0479277291221303</v>
      </c>
    </row>
    <row r="23" spans="2:13" x14ac:dyDescent="0.25">
      <c r="B23" s="68" t="s">
        <v>26</v>
      </c>
      <c r="C23" s="64">
        <v>2</v>
      </c>
      <c r="D23" s="64">
        <v>15.2</v>
      </c>
      <c r="G23"/>
      <c r="H23" t="s">
        <v>88</v>
      </c>
      <c r="I23" s="97"/>
      <c r="J23" s="1">
        <f>'Quarterly BS'!C49-'Quarterly BS'!C34</f>
        <v>19213.100000000002</v>
      </c>
      <c r="K23" s="1"/>
      <c r="L23" s="1">
        <f>'Quarterly BS'!D49-'Quarterly BS'!D34</f>
        <v>13050.899999999998</v>
      </c>
      <c r="M23"/>
    </row>
    <row r="24" spans="2:13" ht="15.75" thickBot="1" x14ac:dyDescent="0.3">
      <c r="B24" s="68" t="s">
        <v>27</v>
      </c>
      <c r="C24" s="65">
        <v>-99.2</v>
      </c>
      <c r="D24" s="65">
        <v>-73.900000000000006</v>
      </c>
      <c r="G24"/>
      <c r="H24"/>
      <c r="I24"/>
      <c r="J24"/>
      <c r="K24"/>
      <c r="L24"/>
      <c r="M24"/>
    </row>
    <row r="25" spans="2:13" ht="15.75" thickBot="1" x14ac:dyDescent="0.3">
      <c r="B25" s="62" t="s">
        <v>28</v>
      </c>
      <c r="C25" s="64">
        <v>390.2</v>
      </c>
      <c r="D25" s="64">
        <v>820</v>
      </c>
      <c r="G25" t="s">
        <v>89</v>
      </c>
      <c r="H25" s="54" t="s">
        <v>90</v>
      </c>
      <c r="I25"/>
      <c r="J25" s="2">
        <f>'Quarterly BS'!C14</f>
        <v>5749.9</v>
      </c>
      <c r="K25" s="2">
        <f>J25/J26</f>
        <v>0.69562534781872298</v>
      </c>
      <c r="L25" s="2">
        <f>'Quarterly BS'!D14</f>
        <v>5653.9</v>
      </c>
      <c r="M25">
        <f>L25/L26</f>
        <v>0.91654643604000841</v>
      </c>
    </row>
    <row r="26" spans="2:13" ht="15.75" thickBot="1" x14ac:dyDescent="0.3">
      <c r="B26" s="68" t="s">
        <v>29</v>
      </c>
      <c r="C26" s="65">
        <v>65.400000000000006</v>
      </c>
      <c r="D26" s="65">
        <v>161.19999999999999</v>
      </c>
      <c r="G26"/>
      <c r="H26" t="s">
        <v>91</v>
      </c>
      <c r="I26"/>
      <c r="J26" s="2">
        <f>'Quarterly BS'!C34</f>
        <v>8265.7999999999993</v>
      </c>
      <c r="K26" s="2"/>
      <c r="L26" s="2">
        <f>'Quarterly BS'!D34</f>
        <v>6168.7</v>
      </c>
      <c r="M26"/>
    </row>
    <row r="27" spans="2:13" x14ac:dyDescent="0.25">
      <c r="B27" s="68" t="s">
        <v>30</v>
      </c>
      <c r="C27" s="64">
        <v>324.8</v>
      </c>
      <c r="D27" s="64">
        <v>658.8</v>
      </c>
    </row>
    <row r="28" spans="2:13" ht="15.75" thickBot="1" x14ac:dyDescent="0.3">
      <c r="B28" s="68" t="s">
        <v>6</v>
      </c>
      <c r="C28" s="65">
        <v>-3.6</v>
      </c>
      <c r="D28" s="65">
        <v>-4.4000000000000004</v>
      </c>
    </row>
    <row r="29" spans="2:13" ht="15.75" thickBot="1" x14ac:dyDescent="0.3">
      <c r="B29" s="66" t="s">
        <v>31</v>
      </c>
      <c r="C29" s="72">
        <v>328.4</v>
      </c>
      <c r="D29" s="72">
        <v>663.2</v>
      </c>
    </row>
    <row r="30" spans="2:13" ht="15.75" thickBot="1" x14ac:dyDescent="0.3">
      <c r="B30" s="66" t="s">
        <v>97</v>
      </c>
      <c r="C30" s="72">
        <v>0.28000000000000003</v>
      </c>
      <c r="D30" s="72">
        <v>0.53</v>
      </c>
    </row>
    <row r="31" spans="2:13" x14ac:dyDescent="0.25">
      <c r="B31" s="68" t="s">
        <v>98</v>
      </c>
      <c r="C31" s="69">
        <v>1180.7</v>
      </c>
      <c r="D31" s="69">
        <v>1250.7</v>
      </c>
    </row>
    <row r="32" spans="2:13" x14ac:dyDescent="0.25">
      <c r="B32" s="68" t="s">
        <v>7</v>
      </c>
      <c r="C32" s="63">
        <v>0.41</v>
      </c>
      <c r="D32" s="63">
        <v>0.36</v>
      </c>
    </row>
    <row r="33" spans="2:4" x14ac:dyDescent="0.25">
      <c r="B33" s="104" t="s">
        <v>99</v>
      </c>
      <c r="C33" s="104"/>
      <c r="D33" s="73"/>
    </row>
    <row r="34" spans="2:4" ht="15.75" thickBot="1" x14ac:dyDescent="0.3">
      <c r="B34" s="98" t="s">
        <v>100</v>
      </c>
      <c r="C34" s="98"/>
      <c r="D34" s="74">
        <v>0.57099999999999995</v>
      </c>
    </row>
    <row r="35" spans="2:4" x14ac:dyDescent="0.25">
      <c r="B35" s="99" t="s">
        <v>101</v>
      </c>
      <c r="C35" s="99"/>
      <c r="D35" s="74">
        <v>0.16800000000000001</v>
      </c>
    </row>
  </sheetData>
  <mergeCells count="12">
    <mergeCell ref="B34:C34"/>
    <mergeCell ref="B35:C35"/>
    <mergeCell ref="B2:D2"/>
    <mergeCell ref="I10:I11"/>
    <mergeCell ref="I13:I14"/>
    <mergeCell ref="I16:I17"/>
    <mergeCell ref="I19:I20"/>
    <mergeCell ref="I22:I23"/>
    <mergeCell ref="B5:B7"/>
    <mergeCell ref="C5:D5"/>
    <mergeCell ref="B8:D8"/>
    <mergeCell ref="B33:C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9"/>
  <sheetViews>
    <sheetView topLeftCell="A17" workbookViewId="0">
      <selection activeCell="H33" sqref="H33"/>
    </sheetView>
  </sheetViews>
  <sheetFormatPr defaultRowHeight="15" x14ac:dyDescent="0.25"/>
  <cols>
    <col min="1" max="1" width="9.140625" style="15"/>
    <col min="2" max="2" width="38.7109375" style="15" bestFit="1" customWidth="1"/>
    <col min="3" max="16384" width="9.140625" style="15"/>
  </cols>
  <sheetData>
    <row r="2" spans="2:4" x14ac:dyDescent="0.25">
      <c r="B2" s="14" t="s">
        <v>102</v>
      </c>
    </row>
    <row r="3" spans="2:4" x14ac:dyDescent="0.25">
      <c r="B3" s="75" t="s">
        <v>93</v>
      </c>
    </row>
    <row r="4" spans="2:4" x14ac:dyDescent="0.25">
      <c r="B4" s="76"/>
    </row>
    <row r="5" spans="2:4" x14ac:dyDescent="0.25">
      <c r="B5" s="105"/>
      <c r="C5" s="26" t="s">
        <v>95</v>
      </c>
      <c r="D5" s="26" t="s">
        <v>21</v>
      </c>
    </row>
    <row r="6" spans="2:4" ht="15.75" thickBot="1" x14ac:dyDescent="0.3">
      <c r="B6" s="105"/>
      <c r="C6" s="77">
        <v>2020</v>
      </c>
      <c r="D6" s="77">
        <v>2019</v>
      </c>
    </row>
    <row r="7" spans="2:4" x14ac:dyDescent="0.25">
      <c r="B7" s="78" t="s">
        <v>38</v>
      </c>
      <c r="C7" s="79"/>
      <c r="D7" s="79"/>
    </row>
    <row r="8" spans="2:4" x14ac:dyDescent="0.25">
      <c r="B8" s="37" t="s">
        <v>39</v>
      </c>
      <c r="C8" s="43"/>
      <c r="D8" s="43"/>
    </row>
    <row r="9" spans="2:4" x14ac:dyDescent="0.25">
      <c r="B9" s="80" t="s">
        <v>40</v>
      </c>
      <c r="C9" s="33">
        <v>2572.3000000000002</v>
      </c>
      <c r="D9" s="33">
        <v>2686.6</v>
      </c>
    </row>
    <row r="10" spans="2:4" x14ac:dyDescent="0.25">
      <c r="B10" s="80" t="s">
        <v>41</v>
      </c>
      <c r="C10" s="38">
        <v>52.9</v>
      </c>
      <c r="D10" s="38">
        <v>70.5</v>
      </c>
    </row>
    <row r="11" spans="2:4" x14ac:dyDescent="0.25">
      <c r="B11" s="80" t="s">
        <v>42</v>
      </c>
      <c r="C11" s="38">
        <v>941</v>
      </c>
      <c r="D11" s="38">
        <v>879.2</v>
      </c>
    </row>
    <row r="12" spans="2:4" x14ac:dyDescent="0.25">
      <c r="B12" s="80" t="s">
        <v>43</v>
      </c>
      <c r="C12" s="35">
        <v>1492.2</v>
      </c>
      <c r="D12" s="35">
        <v>1529.4</v>
      </c>
    </row>
    <row r="13" spans="2:4" ht="15.75" thickBot="1" x14ac:dyDescent="0.3">
      <c r="B13" s="80" t="s">
        <v>44</v>
      </c>
      <c r="C13" s="81">
        <v>691.5</v>
      </c>
      <c r="D13" s="81">
        <v>488.2</v>
      </c>
    </row>
    <row r="14" spans="2:4" x14ac:dyDescent="0.25">
      <c r="B14" s="80" t="s">
        <v>45</v>
      </c>
      <c r="C14" s="35">
        <v>5749.9</v>
      </c>
      <c r="D14" s="35">
        <v>5653.9</v>
      </c>
    </row>
    <row r="15" spans="2:4" x14ac:dyDescent="0.25">
      <c r="B15" s="37" t="s">
        <v>46</v>
      </c>
      <c r="C15" s="38">
        <v>198.8</v>
      </c>
      <c r="D15" s="38">
        <v>220</v>
      </c>
    </row>
    <row r="16" spans="2:4" x14ac:dyDescent="0.25">
      <c r="B16" s="37" t="s">
        <v>47</v>
      </c>
      <c r="C16" s="38">
        <v>420.9</v>
      </c>
      <c r="D16" s="38">
        <v>396</v>
      </c>
    </row>
    <row r="17" spans="2:4" x14ac:dyDescent="0.25">
      <c r="B17" s="37" t="s">
        <v>48</v>
      </c>
      <c r="C17" s="35">
        <v>6387</v>
      </c>
      <c r="D17" s="35">
        <v>6431.7</v>
      </c>
    </row>
    <row r="18" spans="2:4" x14ac:dyDescent="0.25">
      <c r="B18" s="37" t="s">
        <v>103</v>
      </c>
      <c r="C18" s="35">
        <v>8260.7999999999993</v>
      </c>
      <c r="D18" s="38" t="s">
        <v>24</v>
      </c>
    </row>
    <row r="19" spans="2:4" x14ac:dyDescent="0.25">
      <c r="B19" s="37" t="s">
        <v>49</v>
      </c>
      <c r="C19" s="35">
        <v>1709.7</v>
      </c>
      <c r="D19" s="35">
        <v>1765.8</v>
      </c>
    </row>
    <row r="20" spans="2:4" x14ac:dyDescent="0.25">
      <c r="B20" s="37" t="s">
        <v>50</v>
      </c>
      <c r="C20" s="38">
        <v>580.1</v>
      </c>
      <c r="D20" s="38">
        <v>479.6</v>
      </c>
    </row>
    <row r="21" spans="2:4" x14ac:dyDescent="0.25">
      <c r="B21" s="37" t="s">
        <v>51</v>
      </c>
      <c r="C21" s="38">
        <v>678.7</v>
      </c>
      <c r="D21" s="38">
        <v>781.8</v>
      </c>
    </row>
    <row r="22" spans="2:4" ht="15.75" thickBot="1" x14ac:dyDescent="0.3">
      <c r="B22" s="37" t="s">
        <v>52</v>
      </c>
      <c r="C22" s="82">
        <v>3493</v>
      </c>
      <c r="D22" s="82">
        <v>3490.8</v>
      </c>
    </row>
    <row r="23" spans="2:4" ht="15.75" thickBot="1" x14ac:dyDescent="0.3">
      <c r="B23" s="37" t="s">
        <v>53</v>
      </c>
      <c r="C23" s="83">
        <v>27478.9</v>
      </c>
      <c r="D23" s="83">
        <v>19219.599999999999</v>
      </c>
    </row>
    <row r="24" spans="2:4" ht="25.5" x14ac:dyDescent="0.25">
      <c r="B24" s="84" t="s">
        <v>54</v>
      </c>
      <c r="C24" s="79"/>
      <c r="D24" s="79"/>
    </row>
    <row r="25" spans="2:4" x14ac:dyDescent="0.25">
      <c r="B25" s="37" t="s">
        <v>55</v>
      </c>
      <c r="C25" s="43"/>
      <c r="D25" s="43"/>
    </row>
    <row r="26" spans="2:4" x14ac:dyDescent="0.25">
      <c r="B26" s="80" t="s">
        <v>56</v>
      </c>
      <c r="C26" s="33">
        <v>997.7</v>
      </c>
      <c r="D26" s="33">
        <v>1189.7</v>
      </c>
    </row>
    <row r="27" spans="2:4" x14ac:dyDescent="0.25">
      <c r="B27" s="80" t="s">
        <v>57</v>
      </c>
      <c r="C27" s="35">
        <v>1539</v>
      </c>
      <c r="D27" s="35">
        <v>1753.7</v>
      </c>
    </row>
    <row r="28" spans="2:4" x14ac:dyDescent="0.25">
      <c r="B28" s="80" t="s">
        <v>58</v>
      </c>
      <c r="C28" s="38">
        <v>596.1</v>
      </c>
      <c r="D28" s="38">
        <v>664.6</v>
      </c>
    </row>
    <row r="29" spans="2:4" x14ac:dyDescent="0.25">
      <c r="B29" s="80" t="s">
        <v>59</v>
      </c>
      <c r="C29" s="38">
        <v>86.7</v>
      </c>
      <c r="D29" s="35">
        <v>1291.7</v>
      </c>
    </row>
    <row r="30" spans="2:4" x14ac:dyDescent="0.25">
      <c r="B30" s="80" t="s">
        <v>104</v>
      </c>
      <c r="C30" s="35">
        <v>1253.5</v>
      </c>
      <c r="D30" s="38" t="s">
        <v>24</v>
      </c>
    </row>
    <row r="31" spans="2:4" ht="25.5" x14ac:dyDescent="0.25">
      <c r="B31" s="80" t="s">
        <v>105</v>
      </c>
      <c r="C31" s="35">
        <v>1436.3</v>
      </c>
      <c r="D31" s="35">
        <v>1269</v>
      </c>
    </row>
    <row r="32" spans="2:4" x14ac:dyDescent="0.25">
      <c r="B32" s="80" t="s">
        <v>106</v>
      </c>
      <c r="C32" s="35">
        <v>1107.0999999999999</v>
      </c>
      <c r="D32" s="38" t="s">
        <v>24</v>
      </c>
    </row>
    <row r="33" spans="2:4" ht="15.75" thickBot="1" x14ac:dyDescent="0.3">
      <c r="B33" s="80" t="s">
        <v>61</v>
      </c>
      <c r="C33" s="82">
        <v>1249.4000000000001</v>
      </c>
      <c r="D33" s="81" t="s">
        <v>24</v>
      </c>
    </row>
    <row r="34" spans="2:4" x14ac:dyDescent="0.25">
      <c r="B34" s="80" t="s">
        <v>62</v>
      </c>
      <c r="C34" s="35">
        <v>8265.7999999999993</v>
      </c>
      <c r="D34" s="35">
        <v>6168.7</v>
      </c>
    </row>
    <row r="35" spans="2:4" x14ac:dyDescent="0.25">
      <c r="B35" s="37" t="s">
        <v>63</v>
      </c>
      <c r="C35" s="35">
        <v>11658.7</v>
      </c>
      <c r="D35" s="35">
        <v>11167</v>
      </c>
    </row>
    <row r="36" spans="2:4" x14ac:dyDescent="0.25">
      <c r="B36" s="37" t="s">
        <v>107</v>
      </c>
      <c r="C36" s="35">
        <v>7650.4</v>
      </c>
      <c r="D36" s="38" t="s">
        <v>24</v>
      </c>
    </row>
    <row r="37" spans="2:4" x14ac:dyDescent="0.25">
      <c r="B37" s="37" t="s">
        <v>64</v>
      </c>
      <c r="C37" s="35">
        <v>6685.5</v>
      </c>
      <c r="D37" s="35">
        <v>6744.4</v>
      </c>
    </row>
    <row r="38" spans="2:4" ht="15.75" thickBot="1" x14ac:dyDescent="0.3">
      <c r="B38" s="37" t="s">
        <v>65</v>
      </c>
      <c r="C38" s="81">
        <v>751.4</v>
      </c>
      <c r="D38" s="82">
        <v>1370.5</v>
      </c>
    </row>
    <row r="39" spans="2:4" x14ac:dyDescent="0.25">
      <c r="B39" s="80" t="s">
        <v>66</v>
      </c>
      <c r="C39" s="35">
        <v>35011.800000000003</v>
      </c>
      <c r="D39" s="35">
        <v>25450.6</v>
      </c>
    </row>
    <row r="40" spans="2:4" x14ac:dyDescent="0.25">
      <c r="B40" s="92" t="s">
        <v>67</v>
      </c>
      <c r="C40" s="92"/>
      <c r="D40" s="92"/>
    </row>
    <row r="41" spans="2:4" x14ac:dyDescent="0.25">
      <c r="B41" s="106" t="s">
        <v>108</v>
      </c>
      <c r="C41" s="85"/>
      <c r="D41" s="85"/>
    </row>
    <row r="42" spans="2:4" x14ac:dyDescent="0.25">
      <c r="B42" s="106"/>
      <c r="C42" s="38">
        <v>1.2</v>
      </c>
      <c r="D42" s="38">
        <v>1.2</v>
      </c>
    </row>
    <row r="43" spans="2:4" x14ac:dyDescent="0.25">
      <c r="B43" s="80" t="s">
        <v>69</v>
      </c>
      <c r="C43" s="38">
        <v>41.1</v>
      </c>
      <c r="D43" s="38">
        <v>41.1</v>
      </c>
    </row>
    <row r="44" spans="2:4" x14ac:dyDescent="0.25">
      <c r="B44" s="80" t="s">
        <v>70</v>
      </c>
      <c r="C44" s="35">
        <v>-7050.6</v>
      </c>
      <c r="D44" s="35">
        <v>-5771.2</v>
      </c>
    </row>
    <row r="45" spans="2:4" ht="15.75" thickBot="1" x14ac:dyDescent="0.3">
      <c r="B45" s="80" t="s">
        <v>71</v>
      </c>
      <c r="C45" s="86">
        <v>-521.79999999999995</v>
      </c>
      <c r="D45" s="87">
        <v>-503.3</v>
      </c>
    </row>
    <row r="46" spans="2:4" x14ac:dyDescent="0.25">
      <c r="B46" s="80" t="s">
        <v>72</v>
      </c>
      <c r="C46" s="35">
        <v>-7530.1</v>
      </c>
      <c r="D46" s="35">
        <v>-6232.2</v>
      </c>
    </row>
    <row r="47" spans="2:4" ht="15.75" thickBot="1" x14ac:dyDescent="0.3">
      <c r="B47" s="37" t="s">
        <v>73</v>
      </c>
      <c r="C47" s="86">
        <v>-2.8</v>
      </c>
      <c r="D47" s="87">
        <v>1.2</v>
      </c>
    </row>
    <row r="48" spans="2:4" ht="15.75" thickBot="1" x14ac:dyDescent="0.3">
      <c r="B48" s="80" t="s">
        <v>74</v>
      </c>
      <c r="C48" s="88">
        <v>-7532.9</v>
      </c>
      <c r="D48" s="89">
        <v>-6231</v>
      </c>
    </row>
    <row r="49" spans="2:4" ht="25.5" x14ac:dyDescent="0.25">
      <c r="B49" s="37" t="s">
        <v>75</v>
      </c>
      <c r="C49" s="90">
        <v>27478.9</v>
      </c>
      <c r="D49" s="90">
        <v>19219.599999999999</v>
      </c>
    </row>
  </sheetData>
  <mergeCells count="3">
    <mergeCell ref="B5:B6"/>
    <mergeCell ref="B40:D40"/>
    <mergeCell ref="B41:B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2"/>
  <sheetViews>
    <sheetView workbookViewId="0">
      <selection activeCell="H1" sqref="H1:H1048576"/>
    </sheetView>
  </sheetViews>
  <sheetFormatPr defaultRowHeight="15" x14ac:dyDescent="0.25"/>
  <cols>
    <col min="2" max="2" width="24.5703125" bestFit="1" customWidth="1"/>
    <col min="6" max="6" width="9.140625" style="91"/>
    <col min="8" max="8" width="9.140625" style="91"/>
  </cols>
  <sheetData>
    <row r="4" spans="2:8" x14ac:dyDescent="0.25">
      <c r="B4" t="s">
        <v>76</v>
      </c>
      <c r="E4" t="s">
        <v>109</v>
      </c>
      <c r="G4" t="s">
        <v>110</v>
      </c>
    </row>
    <row r="6" spans="2:8" x14ac:dyDescent="0.25">
      <c r="B6" t="s">
        <v>77</v>
      </c>
      <c r="C6" t="s">
        <v>92</v>
      </c>
      <c r="D6" t="s">
        <v>81</v>
      </c>
      <c r="E6">
        <v>3998</v>
      </c>
      <c r="F6" s="91">
        <v>66.681121470387112</v>
      </c>
      <c r="G6">
        <v>4293.8999999999996</v>
      </c>
      <c r="H6" s="91">
        <v>68.093372873023668</v>
      </c>
    </row>
    <row r="7" spans="2:8" x14ac:dyDescent="0.25">
      <c r="C7" t="s">
        <v>78</v>
      </c>
      <c r="E7">
        <v>5995.7</v>
      </c>
      <c r="G7">
        <v>6305.9</v>
      </c>
    </row>
    <row r="9" spans="2:8" x14ac:dyDescent="0.25">
      <c r="B9" t="s">
        <v>79</v>
      </c>
      <c r="C9" t="s">
        <v>80</v>
      </c>
      <c r="D9" t="s">
        <v>81</v>
      </c>
      <c r="E9">
        <v>487.4</v>
      </c>
      <c r="F9" s="91">
        <v>8.1291592307820597</v>
      </c>
      <c r="G9">
        <v>857.7</v>
      </c>
      <c r="H9" s="91">
        <v>13.601547756862622</v>
      </c>
    </row>
    <row r="10" spans="2:8" x14ac:dyDescent="0.25">
      <c r="C10" t="s">
        <v>78</v>
      </c>
      <c r="E10">
        <v>5995.7</v>
      </c>
      <c r="G10">
        <v>6305.9</v>
      </c>
    </row>
    <row r="12" spans="2:8" x14ac:dyDescent="0.25">
      <c r="B12" t="s">
        <v>82</v>
      </c>
      <c r="C12" t="s">
        <v>83</v>
      </c>
      <c r="D12" t="s">
        <v>81</v>
      </c>
      <c r="E12">
        <v>324.8</v>
      </c>
      <c r="F12" s="91">
        <v>1.1819978237847948</v>
      </c>
      <c r="G12">
        <v>658.8</v>
      </c>
      <c r="H12" s="91">
        <v>3.4277508376865282</v>
      </c>
    </row>
    <row r="13" spans="2:8" x14ac:dyDescent="0.25">
      <c r="C13" t="s">
        <v>8</v>
      </c>
      <c r="E13">
        <v>27478.9</v>
      </c>
      <c r="G13">
        <v>19219.599999999999</v>
      </c>
    </row>
    <row r="15" spans="2:8" x14ac:dyDescent="0.25">
      <c r="B15" t="s">
        <v>84</v>
      </c>
      <c r="C15" t="s">
        <v>83</v>
      </c>
      <c r="D15" t="s">
        <v>81</v>
      </c>
      <c r="E15">
        <v>324.8</v>
      </c>
      <c r="F15" s="91">
        <v>-4.313355732327592</v>
      </c>
      <c r="G15">
        <v>658.8</v>
      </c>
      <c r="H15" s="91">
        <v>-10.570905940117454</v>
      </c>
    </row>
    <row r="16" spans="2:8" x14ac:dyDescent="0.25">
      <c r="C16" t="s">
        <v>85</v>
      </c>
      <c r="E16">
        <v>-7530.1</v>
      </c>
      <c r="G16">
        <v>-6232.2</v>
      </c>
    </row>
    <row r="18" spans="2:8" x14ac:dyDescent="0.25">
      <c r="B18" t="s">
        <v>111</v>
      </c>
      <c r="C18" t="s">
        <v>87</v>
      </c>
      <c r="D18" t="s">
        <v>81</v>
      </c>
      <c r="E18">
        <v>324.8</v>
      </c>
      <c r="F18" s="91">
        <v>1.6905132435681904</v>
      </c>
      <c r="G18">
        <v>658.8</v>
      </c>
      <c r="H18" s="91">
        <v>5.0479277291221303</v>
      </c>
    </row>
    <row r="19" spans="2:8" x14ac:dyDescent="0.25">
      <c r="C19" t="s">
        <v>88</v>
      </c>
      <c r="E19">
        <v>19213.100000000002</v>
      </c>
      <c r="G19">
        <v>13050.899999999998</v>
      </c>
    </row>
    <row r="21" spans="2:8" x14ac:dyDescent="0.25">
      <c r="B21" t="s">
        <v>112</v>
      </c>
      <c r="C21" t="s">
        <v>90</v>
      </c>
      <c r="E21">
        <v>5749.9</v>
      </c>
      <c r="F21" s="91">
        <v>0.69562534781872298</v>
      </c>
      <c r="G21">
        <v>5653.9</v>
      </c>
      <c r="H21" s="91">
        <v>0.91654643604000841</v>
      </c>
    </row>
    <row r="22" spans="2:8" x14ac:dyDescent="0.25">
      <c r="C22" t="s">
        <v>91</v>
      </c>
      <c r="E22">
        <v>8265.7999999999993</v>
      </c>
      <c r="G22">
        <v>6168.7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IS</vt:lpstr>
      <vt:lpstr>BS</vt:lpstr>
      <vt:lpstr>Ratio analysis</vt:lpstr>
      <vt:lpstr>Quartelry IS</vt:lpstr>
      <vt:lpstr>Quarterly BS</vt:lpstr>
      <vt:lpstr>Quarterly Ratios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Mbithe</dc:creator>
  <cp:lastModifiedBy>UKL</cp:lastModifiedBy>
  <dcterms:created xsi:type="dcterms:W3CDTF">2020-05-05T08:36:19Z</dcterms:created>
  <dcterms:modified xsi:type="dcterms:W3CDTF">2020-05-05T13:49:17Z</dcterms:modified>
</cp:coreProperties>
</file>